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水生活課\03　管理係（下水関係）\吉田\決算統計\H29決算統計\経営比較分析表\【経営比較分析表】2017_113476_47_1718\"/>
    </mc:Choice>
  </mc:AlternateContent>
  <workbookProtection workbookAlgorithmName="SHA-512" workbookHashValue="zlNdwfUtWaRlTClmkSq5gDBN1cDfcbWI/l6ZVQqTR2fHUE9WUfv5/E/Hz/p6LCa/4EpRBl7G6Nj3FojJEqBrxQ==" workbookSaltValue="gdM8otFlzMWcpqXAX1A4P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<sst xmlns="http://schemas.openxmlformats.org/spreadsheetml/2006/main" count="245" uniqueCount="126">
  <si>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</si>
  <si>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</si>
  <si>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</si>
  <si>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</si>
  <si>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</si>
  <si>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</si>
  <si>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</si>
  <si>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</si>
  <si>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</si>
  <si>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</si>
  <si>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</si>
  <si>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</si>
  <si>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</si>
  <si>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</si>
  <si>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</si>
  <si>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</si>
  <si>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</si>
  <si>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</si>
  <si>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</si>
  <si>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</si>
  <si>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</si>
  <si>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</si>
  <si>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</si>
  <si>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</si>
  <si>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</si>
  <si>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</si>
  <si>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</si>
  <si>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</si>
  <si>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</si>
  <si>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</si>
  <si>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</si>
  <si>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</si>
  <si>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</si>
  <si>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</si>
  <si>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</si>
  <si>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</si>
  <si>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</si>
  <si>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</si>
  <si>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</si>
  <si>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</si>
  <si>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</si>
  <si>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</si>
  <si>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</si>
  <si>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</si>
  <si>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</si>
  <si>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</si>
  <si>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</si>
  <si>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</si>
  <si>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</si>
  <si>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</si>
  <si>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</si>
  <si>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</si>
  <si>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</si>
  <si>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</si>
  <si>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</si>
  <si>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</si>
  <si>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</si>
  <si>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</si>
  <si>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</si>
  <si>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</si>
  <si>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</si>
  <si>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</si>
  <si>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</si>
  <si>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</si>
  <si>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</si>
  <si>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</si>
  <si>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</si>
  <si>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</si>
  <si>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</si>
  <si>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</si>
  <si>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</si>
  <si>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</si>
  <si>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</si>
  <si>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</si>
  <si>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</si>
  <si>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</si>
  <si>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</si>
  <si>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</si>
  <si>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</si>
  <si>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</si>
  <si>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</si>
  <si>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</si>
  <si>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</si>
  <si>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</si>
  <si>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</si>
  <si>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</si>
  <si>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</si>
  <si>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</si>
  <si>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</si>
  <si>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</si>
  <si>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</si>
  <si>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</si>
  <si>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</si>
  <si>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</si>
  <si>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</si>
  <si>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</si>
  <si>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</si>
  <si>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</si>
  <si>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</si>
  <si>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</si>
  <si>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</si>
  <si>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</si>
  <si>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</si>
  <si>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</si>
  <si>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</si>
  <si>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</si>
  <si>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</si>
  <si>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</si>
  <si>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</si>
  <si>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</si>
  <si>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埼玉県　吉見町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</si>
  <si>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</si>
  <si>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</si>
  <si>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</si>
  <si>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</si>
  <si>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</si>
  <si>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</si>
  <si>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</si>
  <si>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</si>
  <si>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</si>
  <si>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</si>
  <si>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</si>
  <si>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</si>
  <si>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従前と比べ改善した数値があるなど、改善傾向はあるものの、経費回収率や水洗化率等、改善が必要なものもある。接続を促進し、使用料収入を上げることにより、経費回収率、水洗化率の向上が期待できると思われる。今後、接続促進や経費節減に加え、必要があればストックマネジメントや経営戦略の見直し等を行い、計画的で安定的な経営を実施していく。</t>
    <rPh sb="1" eb="3">
      <t>ジュウゼン</t>
    </rPh>
    <rPh sb="4" eb="5">
      <t>クラ</t>
    </rPh>
    <rPh sb="6" eb="8">
      <t>カイゼン</t>
    </rPh>
    <rPh sb="10" eb="12">
      <t>スウチ</t>
    </rPh>
    <rPh sb="18" eb="20">
      <t>カイゼン</t>
    </rPh>
    <rPh sb="20" eb="22">
      <t>ケイコウ</t>
    </rPh>
    <rPh sb="29" eb="31">
      <t>ケイヒ</t>
    </rPh>
    <rPh sb="31" eb="34">
      <t>カイシュウリツ</t>
    </rPh>
    <rPh sb="35" eb="38">
      <t>スイセンカ</t>
    </rPh>
    <rPh sb="38" eb="39">
      <t>リツ</t>
    </rPh>
    <rPh sb="39" eb="40">
      <t>ナド</t>
    </rPh>
    <rPh sb="41" eb="43">
      <t>カイゼン</t>
    </rPh>
    <rPh sb="44" eb="46">
      <t>ヒツヨウ</t>
    </rPh>
    <rPh sb="53" eb="55">
      <t>セツゾク</t>
    </rPh>
    <rPh sb="56" eb="58">
      <t>ソクシン</t>
    </rPh>
    <rPh sb="60" eb="63">
      <t>シヨウリョウ</t>
    </rPh>
    <rPh sb="63" eb="65">
      <t>シュウニュウ</t>
    </rPh>
    <rPh sb="66" eb="67">
      <t>ア</t>
    </rPh>
    <rPh sb="75" eb="77">
      <t>ケイヒ</t>
    </rPh>
    <rPh sb="77" eb="79">
      <t>カイシュウ</t>
    </rPh>
    <rPh sb="79" eb="80">
      <t>リツ</t>
    </rPh>
    <rPh sb="81" eb="84">
      <t>スイセンカ</t>
    </rPh>
    <rPh sb="86" eb="88">
      <t>コウジョウ</t>
    </rPh>
    <rPh sb="89" eb="91">
      <t>キタイ</t>
    </rPh>
    <rPh sb="95" eb="96">
      <t>オモ</t>
    </rPh>
    <rPh sb="100" eb="102">
      <t>コンゴ</t>
    </rPh>
    <rPh sb="103" eb="105">
      <t>セツゾク</t>
    </rPh>
    <rPh sb="105" eb="107">
      <t>ソクシン</t>
    </rPh>
    <rPh sb="113" eb="114">
      <t>クワ</t>
    </rPh>
    <rPh sb="116" eb="118">
      <t>ヒツヨウ</t>
    </rPh>
    <rPh sb="133" eb="135">
      <t>ケイエイ</t>
    </rPh>
    <rPh sb="135" eb="137">
      <t>センリャク</t>
    </rPh>
    <rPh sb="138" eb="140">
      <t>ミナオ</t>
    </rPh>
    <rPh sb="141" eb="142">
      <t>トウ</t>
    </rPh>
    <rPh sb="143" eb="144">
      <t>オコナ</t>
    </rPh>
    <rPh sb="157" eb="159">
      <t>ジッシ</t>
    </rPh>
    <phoneticPr fontId="15"/>
  </si>
  <si>
    <t>①収益的収支比率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                
　整備区域の増加により、分流式下水道に要する経費が増加したことで、一般会計からの繰入れが増加し、総費用が平成２８年度と比べ増加したため、収益的収支比率が増加に転じた。
④企業債残高対事業規模比率
　分流式下水道に要する経費が増加したことで、一般会計負担額が増加したので、比率が平成２８年度に比べ減少した。
⑤経費回収率
　平成２８年度と比べ、使用料収入及び汚水処理費がほぼ同額のため、比率にほとんど変化はない。
⑥汚水処理原価
　汚水処理費及び有収水量に大きな変化がないため、平成２８年度と同様の数値となった。
⑧水洗化比率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　接続件数の増加と人口減少により平成２８年度と比べ約４％増加した。
⑧水洗化比率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　平成２８年度から約４％増加した。引き続き水洗化率の向上に努める。</t>
    <rPh sb="415" eb="417">
      <t>セイビ</t>
    </rPh>
    <rPh sb="417" eb="419">
      <t>クイキ</t>
    </rPh>
    <rPh sb="420" eb="422">
      <t>ゾウカ</t>
    </rPh>
    <rPh sb="426" eb="428">
      <t>ブンリュウ</t>
    </rPh>
    <rPh sb="428" eb="429">
      <t>シキ</t>
    </rPh>
    <rPh sb="429" eb="432">
      <t>ゲスイドウ</t>
    </rPh>
    <rPh sb="433" eb="434">
      <t>ヨウ</t>
    </rPh>
    <rPh sb="436" eb="438">
      <t>ケイヒ</t>
    </rPh>
    <rPh sb="439" eb="441">
      <t>ゾウカ</t>
    </rPh>
    <rPh sb="447" eb="449">
      <t>イッパン</t>
    </rPh>
    <rPh sb="449" eb="451">
      <t>カイケイ</t>
    </rPh>
    <rPh sb="454" eb="456">
      <t>クリイ</t>
    </rPh>
    <rPh sb="459" eb="460">
      <t>カ</t>
    </rPh>
    <rPh sb="462" eb="465">
      <t>ソウヒヨウ</t>
    </rPh>
    <rPh sb="466" eb="468">
      <t>ヘイセイ</t>
    </rPh>
    <rPh sb="470" eb="472">
      <t>ネンド</t>
    </rPh>
    <rPh sb="473" eb="474">
      <t>クラ</t>
    </rPh>
    <rPh sb="475" eb="477">
      <t>ゾウカ</t>
    </rPh>
    <rPh sb="534" eb="536">
      <t>イッパン</t>
    </rPh>
    <rPh sb="536" eb="538">
      <t>カイケイ</t>
    </rPh>
    <rPh sb="538" eb="541">
      <t>フタンガク</t>
    </rPh>
    <rPh sb="542" eb="544">
      <t>ゾウカ</t>
    </rPh>
    <rPh sb="549" eb="551">
      <t>ヒリツ</t>
    </rPh>
    <rPh sb="552" eb="554">
      <t>ヘイセイ</t>
    </rPh>
    <rPh sb="556" eb="558">
      <t>ネンド</t>
    </rPh>
    <rPh sb="559" eb="560">
      <t>クラ</t>
    </rPh>
    <rPh sb="561" eb="563">
      <t>ゲンショウ</t>
    </rPh>
    <rPh sb="568" eb="570">
      <t>ケイヒ</t>
    </rPh>
    <rPh sb="570" eb="573">
      <t>カイシュウリツ</t>
    </rPh>
    <rPh sb="575" eb="577">
      <t>ヘイセイ</t>
    </rPh>
    <rPh sb="579" eb="581">
      <t>ネンド</t>
    </rPh>
    <rPh sb="582" eb="583">
      <t>クラ</t>
    </rPh>
    <rPh sb="629" eb="631">
      <t>オスイ</t>
    </rPh>
    <rPh sb="641" eb="642">
      <t>オオ</t>
    </rPh>
    <rPh sb="776" eb="778">
      <t>セツゾク</t>
    </rPh>
    <rPh sb="778" eb="780">
      <t>ケンスウ</t>
    </rPh>
    <rPh sb="781" eb="783">
      <t>ゾウカ</t>
    </rPh>
    <rPh sb="784" eb="786">
      <t>ジンコウ</t>
    </rPh>
    <rPh sb="786" eb="788">
      <t>ゲンショウ</t>
    </rPh>
    <rPh sb="791" eb="793">
      <t>ヘイセイ</t>
    </rPh>
    <rPh sb="795" eb="797">
      <t>ネンド</t>
    </rPh>
    <rPh sb="798" eb="799">
      <t>クラ</t>
    </rPh>
    <rPh sb="800" eb="801">
      <t>ヤク</t>
    </rPh>
    <rPh sb="803" eb="805">
      <t>ゾウカ</t>
    </rPh>
    <rPh sb="934" eb="936">
      <t>ヘイセイ</t>
    </rPh>
    <rPh sb="938" eb="940">
      <t>ネンド</t>
    </rPh>
    <rPh sb="942" eb="943">
      <t>ヤク</t>
    </rPh>
    <rPh sb="945" eb="947">
      <t>ゾウカ</t>
    </rPh>
    <phoneticPr fontId="4"/>
  </si>
  <si>
    <t>　現在のところ、管渠等の老朽化は見られない。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</si>
</sst>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49-4442-9CA5-A7DB705AA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091088"/>
        <c:axId val="426091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49-4442-9CA5-A7DB705AA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091088"/>
        <c:axId val="426091480"/>
      </c:lineChart>
      <c:dateAx>
        <c:axId val="42609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6091480"/>
        <c:crosses val="autoZero"/>
        <c:auto val="1"/>
        <c:lblOffset val="100"/>
        <c:baseTimeUnit val="years"/>
      </c:dateAx>
      <c:valAx>
        <c:axId val="426091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6091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10-4C2C-9CAB-E9E2B1DA4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460968"/>
        <c:axId val="44746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36.200000000000003</c:v>
                </c:pt>
                <c:pt idx="1">
                  <c:v>43.58</c:v>
                </c:pt>
                <c:pt idx="2">
                  <c:v>41.35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10-4C2C-9CAB-E9E2B1DA4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460968"/>
        <c:axId val="447461360"/>
      </c:lineChart>
      <c:dateAx>
        <c:axId val="447460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461360"/>
        <c:crosses val="autoZero"/>
        <c:auto val="1"/>
        <c:lblOffset val="100"/>
        <c:baseTimeUnit val="years"/>
      </c:dateAx>
      <c:valAx>
        <c:axId val="44746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460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61.27</c:v>
                </c:pt>
                <c:pt idx="1">
                  <c:v>60.07</c:v>
                </c:pt>
                <c:pt idx="2">
                  <c:v>65.27</c:v>
                </c:pt>
                <c:pt idx="3">
                  <c:v>65.81</c:v>
                </c:pt>
                <c:pt idx="4">
                  <c:v>69.67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EE-4E04-92B0-DA2A333DF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462536"/>
        <c:axId val="447462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71.069999999999993</c:v>
                </c:pt>
                <c:pt idx="1">
                  <c:v>82.35</c:v>
                </c:pt>
                <c:pt idx="2">
                  <c:v>82.9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EE-4E04-92B0-DA2A333DF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462536"/>
        <c:axId val="447462928"/>
      </c:lineChart>
      <c:dateAx>
        <c:axId val="447462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462928"/>
        <c:crosses val="autoZero"/>
        <c:auto val="1"/>
        <c:lblOffset val="100"/>
        <c:baseTimeUnit val="years"/>
      </c:dateAx>
      <c:valAx>
        <c:axId val="447462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462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82.41</c:v>
                </c:pt>
                <c:pt idx="1">
                  <c:v>74.540000000000006</c:v>
                </c:pt>
                <c:pt idx="2">
                  <c:v>81.900000000000006</c:v>
                </c:pt>
                <c:pt idx="3">
                  <c:v>83.82</c:v>
                </c:pt>
                <c:pt idx="4">
                  <c:v>97.83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7D-4F43-8417-6591CFC2D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929904"/>
        <c:axId val="529930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7D-4F43-8417-6591CFC2D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29904"/>
        <c:axId val="529930296"/>
      </c:lineChart>
      <c:dateAx>
        <c:axId val="52992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9930296"/>
        <c:crosses val="autoZero"/>
        <c:auto val="1"/>
        <c:lblOffset val="100"/>
        <c:baseTimeUnit val="years"/>
      </c:dateAx>
      <c:valAx>
        <c:axId val="529930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9929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1F-4DF7-BEA4-633F09DB2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931472"/>
        <c:axId val="529931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1F-4DF7-BEA4-633F09DB2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31472"/>
        <c:axId val="529931864"/>
      </c:lineChart>
      <c:dateAx>
        <c:axId val="529931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9931864"/>
        <c:crosses val="autoZero"/>
        <c:auto val="1"/>
        <c:lblOffset val="100"/>
        <c:baseTimeUnit val="years"/>
      </c:dateAx>
      <c:valAx>
        <c:axId val="529931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9931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4F-4939-8D12-B570FCD5D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933040"/>
        <c:axId val="529933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4F-4939-8D12-B570FCD5D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33040"/>
        <c:axId val="529933432"/>
      </c:lineChart>
      <c:dateAx>
        <c:axId val="52993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9933432"/>
        <c:crosses val="autoZero"/>
        <c:auto val="1"/>
        <c:lblOffset val="100"/>
        <c:baseTimeUnit val="years"/>
      </c:dateAx>
      <c:valAx>
        <c:axId val="529933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9933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31-4DF4-936B-9F0A39AAF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934608"/>
        <c:axId val="529935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31-4DF4-936B-9F0A39AAF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34608"/>
        <c:axId val="529935000"/>
      </c:lineChart>
      <c:dateAx>
        <c:axId val="529934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9935000"/>
        <c:crosses val="autoZero"/>
        <c:auto val="1"/>
        <c:lblOffset val="100"/>
        <c:baseTimeUnit val="years"/>
      </c:dateAx>
      <c:valAx>
        <c:axId val="529935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9934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0B-45B3-998D-18F9A4013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936176"/>
        <c:axId val="529936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0B-45B3-998D-18F9A4013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936176"/>
        <c:axId val="529936568"/>
      </c:lineChart>
      <c:dateAx>
        <c:axId val="529936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9936568"/>
        <c:crosses val="autoZero"/>
        <c:auto val="1"/>
        <c:lblOffset val="100"/>
        <c:baseTimeUnit val="years"/>
      </c:dateAx>
      <c:valAx>
        <c:axId val="529936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9936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4972.83</c:v>
                </c:pt>
                <c:pt idx="1">
                  <c:v>4646.59</c:v>
                </c:pt>
                <c:pt idx="2">
                  <c:v>4631.1400000000003</c:v>
                </c:pt>
                <c:pt idx="3">
                  <c:v>4375.99</c:v>
                </c:pt>
                <c:pt idx="4">
                  <c:v>4025.83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DB-4FC4-93FE-9CAE91EEF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456264"/>
        <c:axId val="447456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1554.05</c:v>
                </c:pt>
                <c:pt idx="1">
                  <c:v>1436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DB-4FC4-93FE-9CAE91EEF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456264"/>
        <c:axId val="447456656"/>
      </c:lineChart>
      <c:dateAx>
        <c:axId val="447456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456656"/>
        <c:crosses val="autoZero"/>
        <c:auto val="1"/>
        <c:lblOffset val="100"/>
        <c:baseTimeUnit val="years"/>
      </c:dateAx>
      <c:valAx>
        <c:axId val="447456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456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52.65</c:v>
                </c:pt>
                <c:pt idx="1">
                  <c:v>43.98</c:v>
                </c:pt>
                <c:pt idx="2">
                  <c:v>50.58</c:v>
                </c:pt>
                <c:pt idx="3">
                  <c:v>79.11</c:v>
                </c:pt>
                <c:pt idx="4">
                  <c:v>78.989999999999995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66-4D45-ADC0-7234A2BB2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457832"/>
        <c:axId val="44745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53.01</c:v>
                </c:pt>
                <c:pt idx="1">
                  <c:v>66.56</c:v>
                </c:pt>
                <c:pt idx="2">
                  <c:v>66.22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66-4D45-ADC0-7234A2BB2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457832"/>
        <c:axId val="447458224"/>
      </c:lineChart>
      <c:dateAx>
        <c:axId val="447457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458224"/>
        <c:crosses val="autoZero"/>
        <c:auto val="1"/>
        <c:lblOffset val="100"/>
        <c:baseTimeUnit val="years"/>
      </c:dateAx>
      <c:valAx>
        <c:axId val="44745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457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219.26</c:v>
                </c:pt>
                <c:pt idx="1">
                  <c:v>260.55</c:v>
                </c:pt>
                <c:pt idx="2">
                  <c:v>233.83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E9-478A-807C-F927FEF36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459400"/>
        <c:axId val="44745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299.39</c:v>
                </c:pt>
                <c:pt idx="1">
                  <c:v>244.29</c:v>
                </c:pt>
                <c:pt idx="2">
                  <c:v>246.72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E9-478A-807C-F927FEF36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459400"/>
        <c:axId val="447459792"/>
      </c:lineChart>
      <c:dateAx>
        <c:axId val="447459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459792"/>
        <c:crosses val="autoZero"/>
        <c:auto val="1"/>
        <c:lblOffset val="100"/>
        <c:baseTimeUnit val="years"/>
      </c:dateAx>
      <c:valAx>
        <c:axId val="44745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459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4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80" t="str">
        <f>データ!H6</f>
        <v>埼玉県　吉見町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8" t="s">
        <v>1</v>
      </c>
      <c r="C7" s="68"/>
      <c r="D7" s="68"/>
      <c r="E7" s="68"/>
      <c r="F7" s="68"/>
      <c r="G7" s="68"/>
      <c r="H7" s="68"/>
      <c r="I7" s="68" t="s">
        <v>2</v>
      </c>
      <c r="J7" s="68"/>
      <c r="K7" s="68"/>
      <c r="L7" s="68"/>
      <c r="M7" s="68"/>
      <c r="N7" s="68"/>
      <c r="O7" s="68"/>
      <c r="P7" s="68" t="s">
        <v>3</v>
      </c>
      <c r="Q7" s="68"/>
      <c r="R7" s="68"/>
      <c r="S7" s="68"/>
      <c r="T7" s="68"/>
      <c r="U7" s="68"/>
      <c r="V7" s="68"/>
      <c r="W7" s="68" t="s">
        <v>4</v>
      </c>
      <c r="X7" s="68"/>
      <c r="Y7" s="68"/>
      <c r="Z7" s="68"/>
      <c r="AA7" s="68"/>
      <c r="AB7" s="68"/>
      <c r="AC7" s="68"/>
      <c r="AD7" s="68" t="s">
        <v>5</v>
      </c>
      <c r="AE7" s="68"/>
      <c r="AF7" s="68"/>
      <c r="AG7" s="68"/>
      <c r="AH7" s="68"/>
      <c r="AI7" s="68"/>
      <c r="AJ7" s="68"/>
      <c r="AK7" s="3"/>
      <c r="AL7" s="68" t="s">
        <v>6</v>
      </c>
      <c r="AM7" s="68"/>
      <c r="AN7" s="68"/>
      <c r="AO7" s="68"/>
      <c r="AP7" s="68"/>
      <c r="AQ7" s="68"/>
      <c r="AR7" s="68"/>
      <c r="AS7" s="68"/>
      <c r="AT7" s="68" t="s">
        <v>7</v>
      </c>
      <c r="AU7" s="68"/>
      <c r="AV7" s="68"/>
      <c r="AW7" s="68"/>
      <c r="AX7" s="68"/>
      <c r="AY7" s="68"/>
      <c r="AZ7" s="68"/>
      <c r="BA7" s="68"/>
      <c r="BB7" s="68" t="s">
        <v>8</v>
      </c>
      <c r="BC7" s="68"/>
      <c r="BD7" s="68"/>
      <c r="BE7" s="68"/>
      <c r="BF7" s="68"/>
      <c r="BG7" s="68"/>
      <c r="BH7" s="68"/>
      <c r="BI7" s="68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7" t="str">
        <f>データ!I6</f>
        <v>法非適用</v>
      </c>
      <c r="C8" s="77"/>
      <c r="D8" s="77"/>
      <c r="E8" s="77"/>
      <c r="F8" s="77"/>
      <c r="G8" s="77"/>
      <c r="H8" s="77"/>
      <c r="I8" s="77" t="str">
        <f>データ!J6</f>
        <v>下水道事業</v>
      </c>
      <c r="J8" s="77"/>
      <c r="K8" s="77"/>
      <c r="L8" s="77"/>
      <c r="M8" s="77"/>
      <c r="N8" s="77"/>
      <c r="O8" s="77"/>
      <c r="P8" s="77" t="str">
        <f>データ!K6</f>
        <v>特定環境保全公共下水道</v>
      </c>
      <c r="Q8" s="77"/>
      <c r="R8" s="77"/>
      <c r="S8" s="77"/>
      <c r="T8" s="77"/>
      <c r="U8" s="77"/>
      <c r="V8" s="77"/>
      <c r="W8" s="77" t="str">
        <f>データ!L6</f>
        <v>D2</v>
      </c>
      <c r="X8" s="77"/>
      <c r="Y8" s="77"/>
      <c r="Z8" s="77"/>
      <c r="AA8" s="77"/>
      <c r="AB8" s="77"/>
      <c r="AC8" s="77"/>
      <c r="AD8" s="78" t="str">
        <f>データ!$M$6</f>
        <v>非設置</v>
      </c>
      <c r="AE8" s="78"/>
      <c r="AF8" s="78"/>
      <c r="AG8" s="78"/>
      <c r="AH8" s="78"/>
      <c r="AI8" s="78"/>
      <c r="AJ8" s="78"/>
      <c r="AK8" s="3"/>
      <c r="AL8" s="72">
        <f>データ!S6</f>
        <v>19421</v>
      </c>
      <c r="AM8" s="72"/>
      <c r="AN8" s="72"/>
      <c r="AO8" s="72"/>
      <c r="AP8" s="72"/>
      <c r="AQ8" s="72"/>
      <c r="AR8" s="72"/>
      <c r="AS8" s="72"/>
      <c r="AT8" s="71">
        <f>データ!T6</f>
        <v>38.64</v>
      </c>
      <c r="AU8" s="71"/>
      <c r="AV8" s="71"/>
      <c r="AW8" s="71"/>
      <c r="AX8" s="71"/>
      <c r="AY8" s="71"/>
      <c r="AZ8" s="71"/>
      <c r="BA8" s="71"/>
      <c r="BB8" s="71">
        <f>データ!U6</f>
        <v>502.61</v>
      </c>
      <c r="BC8" s="71"/>
      <c r="BD8" s="71"/>
      <c r="BE8" s="71"/>
      <c r="BF8" s="71"/>
      <c r="BG8" s="71"/>
      <c r="BH8" s="71"/>
      <c r="BI8" s="71"/>
      <c r="BJ8" s="3"/>
      <c r="BK8" s="3"/>
      <c r="BL8" s="75" t="s">
        <v>10</v>
      </c>
      <c r="BM8" s="7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12</v>
      </c>
      <c r="C9" s="68"/>
      <c r="D9" s="68"/>
      <c r="E9" s="68"/>
      <c r="F9" s="68"/>
      <c r="G9" s="68"/>
      <c r="H9" s="68"/>
      <c r="I9" s="68" t="s">
        <v>13</v>
      </c>
      <c r="J9" s="68"/>
      <c r="K9" s="68"/>
      <c r="L9" s="68"/>
      <c r="M9" s="68"/>
      <c r="N9" s="68"/>
      <c r="O9" s="68"/>
      <c r="P9" s="68" t="s">
        <v>14</v>
      </c>
      <c r="Q9" s="68"/>
      <c r="R9" s="68"/>
      <c r="S9" s="68"/>
      <c r="T9" s="68"/>
      <c r="U9" s="68"/>
      <c r="V9" s="68"/>
      <c r="W9" s="68" t="s">
        <v>15</v>
      </c>
      <c r="X9" s="68"/>
      <c r="Y9" s="68"/>
      <c r="Z9" s="68"/>
      <c r="AA9" s="68"/>
      <c r="AB9" s="68"/>
      <c r="AC9" s="68"/>
      <c r="AD9" s="68" t="s">
        <v>16</v>
      </c>
      <c r="AE9" s="68"/>
      <c r="AF9" s="68"/>
      <c r="AG9" s="68"/>
      <c r="AH9" s="68"/>
      <c r="AI9" s="68"/>
      <c r="AJ9" s="68"/>
      <c r="AK9" s="3"/>
      <c r="AL9" s="68" t="s">
        <v>17</v>
      </c>
      <c r="AM9" s="68"/>
      <c r="AN9" s="68"/>
      <c r="AO9" s="68"/>
      <c r="AP9" s="68"/>
      <c r="AQ9" s="68"/>
      <c r="AR9" s="68"/>
      <c r="AS9" s="68"/>
      <c r="AT9" s="68" t="s">
        <v>18</v>
      </c>
      <c r="AU9" s="68"/>
      <c r="AV9" s="68"/>
      <c r="AW9" s="68"/>
      <c r="AX9" s="68"/>
      <c r="AY9" s="68"/>
      <c r="AZ9" s="68"/>
      <c r="BA9" s="68"/>
      <c r="BB9" s="68" t="s">
        <v>19</v>
      </c>
      <c r="BC9" s="68"/>
      <c r="BD9" s="68"/>
      <c r="BE9" s="68"/>
      <c r="BF9" s="68"/>
      <c r="BG9" s="68"/>
      <c r="BH9" s="68"/>
      <c r="BI9" s="68"/>
      <c r="BJ9" s="3"/>
      <c r="BK9" s="3"/>
      <c r="BL9" s="69" t="s">
        <v>20</v>
      </c>
      <c r="BM9" s="70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71" t="str">
        <f>データ!N6</f>
        <v>-</v>
      </c>
      <c r="C10" s="71"/>
      <c r="D10" s="71"/>
      <c r="E10" s="71"/>
      <c r="F10" s="71"/>
      <c r="G10" s="71"/>
      <c r="H10" s="71"/>
      <c r="I10" s="71" t="str">
        <f>データ!O6</f>
        <v>該当数値なし</v>
      </c>
      <c r="J10" s="71"/>
      <c r="K10" s="71"/>
      <c r="L10" s="71"/>
      <c r="M10" s="71"/>
      <c r="N10" s="71"/>
      <c r="O10" s="71"/>
      <c r="P10" s="71">
        <f>データ!P6</f>
        <v>10.67</v>
      </c>
      <c r="Q10" s="71"/>
      <c r="R10" s="71"/>
      <c r="S10" s="71"/>
      <c r="T10" s="71"/>
      <c r="U10" s="71"/>
      <c r="V10" s="71"/>
      <c r="W10" s="71">
        <f>データ!Q6</f>
        <v>99.76</v>
      </c>
      <c r="X10" s="71"/>
      <c r="Y10" s="71"/>
      <c r="Z10" s="71"/>
      <c r="AA10" s="71"/>
      <c r="AB10" s="71"/>
      <c r="AC10" s="71"/>
      <c r="AD10" s="72">
        <f>データ!R6</f>
        <v>2106</v>
      </c>
      <c r="AE10" s="72"/>
      <c r="AF10" s="72"/>
      <c r="AG10" s="72"/>
      <c r="AH10" s="72"/>
      <c r="AI10" s="72"/>
      <c r="AJ10" s="72"/>
      <c r="AK10" s="2"/>
      <c r="AL10" s="72">
        <f>データ!V6</f>
        <v>2061</v>
      </c>
      <c r="AM10" s="72"/>
      <c r="AN10" s="72"/>
      <c r="AO10" s="72"/>
      <c r="AP10" s="72"/>
      <c r="AQ10" s="72"/>
      <c r="AR10" s="72"/>
      <c r="AS10" s="72"/>
      <c r="AT10" s="71">
        <f>データ!W6</f>
        <v>0.91</v>
      </c>
      <c r="AU10" s="71"/>
      <c r="AV10" s="71"/>
      <c r="AW10" s="71"/>
      <c r="AX10" s="71"/>
      <c r="AY10" s="71"/>
      <c r="AZ10" s="71"/>
      <c r="BA10" s="71"/>
      <c r="BB10" s="71">
        <f>データ!X6</f>
        <v>2264.84</v>
      </c>
      <c r="BC10" s="71"/>
      <c r="BD10" s="71"/>
      <c r="BE10" s="71"/>
      <c r="BF10" s="71"/>
      <c r="BG10" s="71"/>
      <c r="BH10" s="71"/>
      <c r="BI10" s="71"/>
      <c r="BJ10" s="2"/>
      <c r="BK10" s="2"/>
      <c r="BL10" s="73" t="s">
        <v>22</v>
      </c>
      <c r="BM10" s="7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3" t="s">
        <v>24</v>
      </c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1:78" ht="13.5" customHeight="1">
      <c r="A14" s="2"/>
      <c r="B14" s="65" t="s">
        <v>25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7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124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125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123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41</v>
      </c>
    </row>
    <row r="84" spans="1:78">
      <c r="C84" s="2" t="s">
        <v>42</v>
      </c>
    </row>
    <row r="85" spans="1:78" hidden="1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【1,225.44】</v>
      </c>
      <c r="I86" s="25" t="str">
        <f>データ!CA6</f>
        <v>【75.58】</v>
      </c>
      <c r="J86" s="25" t="str">
        <f>データ!CL6</f>
        <v>【215.23】</v>
      </c>
      <c r="K86" s="25" t="str">
        <f>データ!CW6</f>
        <v>【42.66】</v>
      </c>
      <c r="L86" s="25" t="str">
        <f>データ!DH6</f>
        <v>【82.67】</v>
      </c>
      <c r="M86" s="25" t="s">
        <v>56</v>
      </c>
      <c r="N86" s="25" t="s">
        <v>56</v>
      </c>
      <c r="O86" s="25" t="str">
        <f>データ!EO6</f>
        <v>【0.10】</v>
      </c>
    </row>
  </sheetData>
  <sheetProtection algorithmName="SHA-512" hashValue="vcruenJ3b/XUlYhXhar+ks2iyKnpCSJ8EEJCsAPgRlSts+MVEDCZZTWoDuEj6AFRv+HEGTxVsl25+gknZErUfw==" saltValue="5Osv8A1XQQEjAQTdIAJu6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82" t="s">
        <v>66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67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68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>
      <c r="A4" s="27" t="s">
        <v>69</v>
      </c>
      <c r="B4" s="29"/>
      <c r="C4" s="29"/>
      <c r="D4" s="29"/>
      <c r="E4" s="29"/>
      <c r="F4" s="29"/>
      <c r="G4" s="29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70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71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72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73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74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75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76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77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78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79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80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>
      <c r="A6" s="27" t="s">
        <v>109</v>
      </c>
      <c r="B6" s="32">
        <f>B7</f>
        <v>2017</v>
      </c>
      <c r="C6" s="32">
        <f t="shared" ref="C6:X6" si="3">C7</f>
        <v>113476</v>
      </c>
      <c r="D6" s="32">
        <f t="shared" si="3"/>
        <v>47</v>
      </c>
      <c r="E6" s="32">
        <f t="shared" si="3"/>
        <v>17</v>
      </c>
      <c r="F6" s="32">
        <f t="shared" si="3"/>
        <v>4</v>
      </c>
      <c r="G6" s="32">
        <f t="shared" si="3"/>
        <v>0</v>
      </c>
      <c r="H6" s="32" t="str">
        <f t="shared" si="3"/>
        <v>埼玉県　吉見町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特定環境保全公共下水道</v>
      </c>
      <c r="L6" s="32" t="str">
        <f t="shared" si="3"/>
        <v>D2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10.67</v>
      </c>
      <c r="Q6" s="33">
        <f t="shared" si="3"/>
        <v>99.76</v>
      </c>
      <c r="R6" s="33">
        <f t="shared" si="3"/>
        <v>2106</v>
      </c>
      <c r="S6" s="33">
        <f t="shared" si="3"/>
        <v>19421</v>
      </c>
      <c r="T6" s="33">
        <f t="shared" si="3"/>
        <v>38.64</v>
      </c>
      <c r="U6" s="33">
        <f t="shared" si="3"/>
        <v>502.61</v>
      </c>
      <c r="V6" s="33">
        <f t="shared" si="3"/>
        <v>2061</v>
      </c>
      <c r="W6" s="33">
        <f t="shared" si="3"/>
        <v>0.91</v>
      </c>
      <c r="X6" s="33">
        <f t="shared" si="3"/>
        <v>2264.84</v>
      </c>
      <c r="Y6" s="34">
        <f>IF(Y7="",NA(),Y7)</f>
        <v>82.41</v>
      </c>
      <c r="Z6" s="34">
        <f t="shared" ref="Z6:AH6" si="4">IF(Z7="",NA(),Z7)</f>
        <v>74.540000000000006</v>
      </c>
      <c r="AA6" s="34">
        <f t="shared" si="4"/>
        <v>81.900000000000006</v>
      </c>
      <c r="AB6" s="34">
        <f t="shared" si="4"/>
        <v>83.82</v>
      </c>
      <c r="AC6" s="34">
        <f t="shared" si="4"/>
        <v>97.83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4972.83</v>
      </c>
      <c r="BG6" s="34">
        <f t="shared" ref="BG6:BO6" si="7">IF(BG7="",NA(),BG7)</f>
        <v>4646.59</v>
      </c>
      <c r="BH6" s="34">
        <f t="shared" si="7"/>
        <v>4631.1400000000003</v>
      </c>
      <c r="BI6" s="34">
        <f t="shared" si="7"/>
        <v>4375.99</v>
      </c>
      <c r="BJ6" s="34">
        <f t="shared" si="7"/>
        <v>4025.83</v>
      </c>
      <c r="BK6" s="34">
        <f t="shared" si="7"/>
        <v>1554.05</v>
      </c>
      <c r="BL6" s="34">
        <f t="shared" si="7"/>
        <v>1436</v>
      </c>
      <c r="BM6" s="34">
        <f t="shared" si="7"/>
        <v>1434.89</v>
      </c>
      <c r="BN6" s="34">
        <f t="shared" si="7"/>
        <v>1298.9100000000001</v>
      </c>
      <c r="BO6" s="34">
        <f t="shared" si="7"/>
        <v>1243.71</v>
      </c>
      <c r="BP6" s="33" t="str">
        <f>IF(BP7="","",IF(BP7="-","【-】","【"&amp;SUBSTITUTE(TEXT(BP7,"#,##0.00"),"-","△")&amp;"】"))</f>
        <v>【1,225.44】</v>
      </c>
      <c r="BQ6" s="34">
        <f>IF(BQ7="",NA(),BQ7)</f>
        <v>52.65</v>
      </c>
      <c r="BR6" s="34">
        <f t="shared" ref="BR6:BZ6" si="8">IF(BR7="",NA(),BR7)</f>
        <v>43.98</v>
      </c>
      <c r="BS6" s="34">
        <f t="shared" si="8"/>
        <v>50.58</v>
      </c>
      <c r="BT6" s="34">
        <f t="shared" si="8"/>
        <v>79.11</v>
      </c>
      <c r="BU6" s="34">
        <f t="shared" si="8"/>
        <v>78.989999999999995</v>
      </c>
      <c r="BV6" s="34">
        <f t="shared" si="8"/>
        <v>53.01</v>
      </c>
      <c r="BW6" s="34">
        <f t="shared" si="8"/>
        <v>66.56</v>
      </c>
      <c r="BX6" s="34">
        <f t="shared" si="8"/>
        <v>66.22</v>
      </c>
      <c r="BY6" s="34">
        <f t="shared" si="8"/>
        <v>69.87</v>
      </c>
      <c r="BZ6" s="34">
        <f t="shared" si="8"/>
        <v>74.3</v>
      </c>
      <c r="CA6" s="33" t="str">
        <f>IF(CA7="","",IF(CA7="-","【-】","【"&amp;SUBSTITUTE(TEXT(CA7,"#,##0.00"),"-","△")&amp;"】"))</f>
        <v>【75.58】</v>
      </c>
      <c r="CB6" s="34">
        <f>IF(CB7="",NA(),CB7)</f>
        <v>219.26</v>
      </c>
      <c r="CC6" s="34">
        <f t="shared" ref="CC6:CK6" si="9">IF(CC7="",NA(),CC7)</f>
        <v>260.55</v>
      </c>
      <c r="CD6" s="34">
        <f t="shared" si="9"/>
        <v>233.83</v>
      </c>
      <c r="CE6" s="34">
        <f t="shared" si="9"/>
        <v>150</v>
      </c>
      <c r="CF6" s="34">
        <f t="shared" si="9"/>
        <v>150</v>
      </c>
      <c r="CG6" s="34">
        <f t="shared" si="9"/>
        <v>299.39</v>
      </c>
      <c r="CH6" s="34">
        <f t="shared" si="9"/>
        <v>244.29</v>
      </c>
      <c r="CI6" s="34">
        <f t="shared" si="9"/>
        <v>246.72</v>
      </c>
      <c r="CJ6" s="34">
        <f t="shared" si="9"/>
        <v>234.96</v>
      </c>
      <c r="CK6" s="34">
        <f t="shared" si="9"/>
        <v>221.81</v>
      </c>
      <c r="CL6" s="33" t="str">
        <f>IF(CL7="","",IF(CL7="-","【-】","【"&amp;SUBSTITUTE(TEXT(CL7,"#,##0.00"),"-","△")&amp;"】"))</f>
        <v>【215.23】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36.200000000000003</v>
      </c>
      <c r="CS6" s="34">
        <f t="shared" si="10"/>
        <v>43.58</v>
      </c>
      <c r="CT6" s="34">
        <f t="shared" si="10"/>
        <v>41.35</v>
      </c>
      <c r="CU6" s="34">
        <f t="shared" si="10"/>
        <v>42.9</v>
      </c>
      <c r="CV6" s="34">
        <f t="shared" si="10"/>
        <v>43.36</v>
      </c>
      <c r="CW6" s="33" t="str">
        <f>IF(CW7="","",IF(CW7="-","【-】","【"&amp;SUBSTITUTE(TEXT(CW7,"#,##0.00"),"-","△")&amp;"】"))</f>
        <v>【42.66】</v>
      </c>
      <c r="CX6" s="34">
        <f>IF(CX7="",NA(),CX7)</f>
        <v>61.27</v>
      </c>
      <c r="CY6" s="34">
        <f t="shared" ref="CY6:DG6" si="11">IF(CY7="",NA(),CY7)</f>
        <v>60.07</v>
      </c>
      <c r="CZ6" s="34">
        <f t="shared" si="11"/>
        <v>65.27</v>
      </c>
      <c r="DA6" s="34">
        <f t="shared" si="11"/>
        <v>65.81</v>
      </c>
      <c r="DB6" s="34">
        <f t="shared" si="11"/>
        <v>69.67</v>
      </c>
      <c r="DC6" s="34">
        <f t="shared" si="11"/>
        <v>71.069999999999993</v>
      </c>
      <c r="DD6" s="34">
        <f t="shared" si="11"/>
        <v>82.35</v>
      </c>
      <c r="DE6" s="34">
        <f t="shared" si="11"/>
        <v>82.9</v>
      </c>
      <c r="DF6" s="34">
        <f t="shared" si="11"/>
        <v>83.5</v>
      </c>
      <c r="DG6" s="34">
        <f t="shared" si="11"/>
        <v>83.06</v>
      </c>
      <c r="DH6" s="33" t="str">
        <f>IF(DH7="","",IF(DH7="-","【-】","【"&amp;SUBSTITUTE(TEXT(DH7,"#,##0.00"),"-","△")&amp;"】"))</f>
        <v>【82.67】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7.0000000000000007E-2</v>
      </c>
      <c r="EK6" s="34">
        <f t="shared" si="14"/>
        <v>0.04</v>
      </c>
      <c r="EL6" s="34">
        <f t="shared" si="14"/>
        <v>7.0000000000000007E-2</v>
      </c>
      <c r="EM6" s="34">
        <f t="shared" si="14"/>
        <v>0.09</v>
      </c>
      <c r="EN6" s="34">
        <f t="shared" si="14"/>
        <v>0.09</v>
      </c>
      <c r="EO6" s="33" t="str">
        <f>IF(EO7="","",IF(EO7="-","【-】","【"&amp;SUBSTITUTE(TEXT(EO7,"#,##0.00"),"-","△")&amp;"】"))</f>
        <v>【0.10】</v>
      </c>
    </row>
    <row r="7" spans="1:145" s="35" customFormat="1">
      <c r="A7" s="27"/>
      <c r="B7" s="36">
        <v>2017</v>
      </c>
      <c r="C7" s="36">
        <v>113476</v>
      </c>
      <c r="D7" s="36">
        <v>47</v>
      </c>
      <c r="E7" s="36">
        <v>17</v>
      </c>
      <c r="F7" s="36">
        <v>4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10.67</v>
      </c>
      <c r="Q7" s="37">
        <v>99.76</v>
      </c>
      <c r="R7" s="37">
        <v>2106</v>
      </c>
      <c r="S7" s="37">
        <v>19421</v>
      </c>
      <c r="T7" s="37">
        <v>38.64</v>
      </c>
      <c r="U7" s="37">
        <v>502.61</v>
      </c>
      <c r="V7" s="37">
        <v>2061</v>
      </c>
      <c r="W7" s="37">
        <v>0.91</v>
      </c>
      <c r="X7" s="37">
        <v>2264.84</v>
      </c>
      <c r="Y7" s="37">
        <v>82.41</v>
      </c>
      <c r="Z7" s="37">
        <v>74.540000000000006</v>
      </c>
      <c r="AA7" s="37">
        <v>81.900000000000006</v>
      </c>
      <c r="AB7" s="37">
        <v>83.82</v>
      </c>
      <c r="AC7" s="37">
        <v>97.83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4972.83</v>
      </c>
      <c r="BG7" s="37">
        <v>4646.59</v>
      </c>
      <c r="BH7" s="37">
        <v>4631.1400000000003</v>
      </c>
      <c r="BI7" s="37">
        <v>4375.99</v>
      </c>
      <c r="BJ7" s="37">
        <v>4025.83</v>
      </c>
      <c r="BK7" s="37">
        <v>1554.05</v>
      </c>
      <c r="BL7" s="37">
        <v>1436</v>
      </c>
      <c r="BM7" s="37">
        <v>1434.89</v>
      </c>
      <c r="BN7" s="37">
        <v>1298.9100000000001</v>
      </c>
      <c r="BO7" s="37">
        <v>1243.71</v>
      </c>
      <c r="BP7" s="37">
        <v>1225.44</v>
      </c>
      <c r="BQ7" s="37">
        <v>52.65</v>
      </c>
      <c r="BR7" s="37">
        <v>43.98</v>
      </c>
      <c r="BS7" s="37">
        <v>50.58</v>
      </c>
      <c r="BT7" s="37">
        <v>79.11</v>
      </c>
      <c r="BU7" s="37">
        <v>78.989999999999995</v>
      </c>
      <c r="BV7" s="37">
        <v>53.01</v>
      </c>
      <c r="BW7" s="37">
        <v>66.56</v>
      </c>
      <c r="BX7" s="37">
        <v>66.22</v>
      </c>
      <c r="BY7" s="37">
        <v>69.87</v>
      </c>
      <c r="BZ7" s="37">
        <v>74.3</v>
      </c>
      <c r="CA7" s="37">
        <v>75.58</v>
      </c>
      <c r="CB7" s="37">
        <v>219.26</v>
      </c>
      <c r="CC7" s="37">
        <v>260.55</v>
      </c>
      <c r="CD7" s="37">
        <v>233.83</v>
      </c>
      <c r="CE7" s="37">
        <v>150</v>
      </c>
      <c r="CF7" s="37">
        <v>150</v>
      </c>
      <c r="CG7" s="37">
        <v>299.39</v>
      </c>
      <c r="CH7" s="37">
        <v>244.29</v>
      </c>
      <c r="CI7" s="37">
        <v>246.72</v>
      </c>
      <c r="CJ7" s="37">
        <v>234.96</v>
      </c>
      <c r="CK7" s="37">
        <v>221.81</v>
      </c>
      <c r="CL7" s="37">
        <v>215.23</v>
      </c>
      <c r="CM7" s="37" t="s">
        <v>116</v>
      </c>
      <c r="CN7" s="37" t="s">
        <v>116</v>
      </c>
      <c r="CO7" s="37" t="s">
        <v>116</v>
      </c>
      <c r="CP7" s="37" t="s">
        <v>116</v>
      </c>
      <c r="CQ7" s="37" t="s">
        <v>116</v>
      </c>
      <c r="CR7" s="37">
        <v>36.200000000000003</v>
      </c>
      <c r="CS7" s="37">
        <v>43.58</v>
      </c>
      <c r="CT7" s="37">
        <v>41.35</v>
      </c>
      <c r="CU7" s="37">
        <v>42.9</v>
      </c>
      <c r="CV7" s="37">
        <v>43.36</v>
      </c>
      <c r="CW7" s="37">
        <v>42.66</v>
      </c>
      <c r="CX7" s="37">
        <v>61.27</v>
      </c>
      <c r="CY7" s="37">
        <v>60.07</v>
      </c>
      <c r="CZ7" s="37">
        <v>65.27</v>
      </c>
      <c r="DA7" s="37">
        <v>65.81</v>
      </c>
      <c r="DB7" s="37">
        <v>69.67</v>
      </c>
      <c r="DC7" s="37">
        <v>71.069999999999993</v>
      </c>
      <c r="DD7" s="37">
        <v>82.35</v>
      </c>
      <c r="DE7" s="37">
        <v>82.9</v>
      </c>
      <c r="DF7" s="37">
        <v>83.5</v>
      </c>
      <c r="DG7" s="37">
        <v>83.06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7.0000000000000007E-2</v>
      </c>
      <c r="EK7" s="37">
        <v>0.04</v>
      </c>
      <c r="EL7" s="37">
        <v>7.0000000000000007E-2</v>
      </c>
      <c r="EM7" s="37">
        <v>0.09</v>
      </c>
      <c r="EN7" s="37">
        <v>0.09</v>
      </c>
      <c r="EO7" s="37">
        <v>0.1</v>
      </c>
    </row>
    <row r="8" spans="1:14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