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A7OoxdZ9nhqG2+D84SEoePAK/3m3D4gwESTSpwQ47Y9MyqFZTeGqsmQFUCiHQl9yv6Uay3DbnnX2/1Kokhd+rQ==" workbookSaltValue="xxOSA9hT7sIniTmV89Vixg==" workbookSpinCount="100000" lockStructure="1"/>
  <bookViews>
    <workbookView xWindow="-15" yWindow="15" windowWidth="20520" windowHeight="400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LP10" i="4" s="1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JW10" i="4"/>
  <c r="ID10" i="4"/>
  <c r="FZ10" i="4"/>
  <c r="EG10" i="4"/>
  <c r="CN10" i="4"/>
  <c r="AU10" i="4"/>
  <c r="B10" i="4"/>
  <c r="LP8" i="4"/>
  <c r="JW8" i="4"/>
  <c r="ID8" i="4"/>
  <c r="FZ8" i="4"/>
  <c r="CN8" i="4"/>
  <c r="AU8" i="4"/>
  <c r="B8" i="4"/>
  <c r="MN54" i="4" l="1"/>
  <c r="MH78" i="4"/>
  <c r="IZ54" i="4"/>
  <c r="IZ32" i="4"/>
  <c r="HM78" i="4"/>
  <c r="FL54" i="4"/>
  <c r="FL32" i="4"/>
  <c r="CS78" i="4"/>
  <c r="BX54" i="4"/>
  <c r="BX32" i="4"/>
  <c r="MN32" i="4"/>
  <c r="C11" i="5"/>
  <c r="D11" i="5"/>
  <c r="E11" i="5"/>
  <c r="B11" i="5"/>
  <c r="DS32" i="4" l="1"/>
  <c r="FH78" i="4"/>
  <c r="DS54" i="4"/>
  <c r="AN78" i="4"/>
  <c r="AE54" i="4"/>
  <c r="AE32" i="4"/>
  <c r="HG54" i="4"/>
  <c r="KU54" i="4"/>
  <c r="KU32" i="4"/>
  <c r="KC78" i="4"/>
  <c r="HG32" i="4"/>
  <c r="JJ78" i="4"/>
  <c r="GR54" i="4"/>
  <c r="EO78" i="4"/>
  <c r="DD54" i="4"/>
  <c r="DD32" i="4"/>
  <c r="KF32" i="4"/>
  <c r="U78" i="4"/>
  <c r="P54" i="4"/>
  <c r="P32" i="4"/>
  <c r="KF54" i="4"/>
  <c r="GR32" i="4"/>
  <c r="LY54" i="4"/>
  <c r="LO78" i="4"/>
  <c r="IK54" i="4"/>
  <c r="IK32" i="4"/>
  <c r="BI54" i="4"/>
  <c r="BI32" i="4"/>
  <c r="LY32" i="4"/>
  <c r="GT78" i="4"/>
  <c r="EW54" i="4"/>
  <c r="EW32" i="4"/>
  <c r="BZ78" i="4"/>
  <c r="EH32" i="4"/>
  <c r="BG78" i="4"/>
  <c r="AT54" i="4"/>
  <c r="AT32" i="4"/>
  <c r="LJ54" i="4"/>
  <c r="LJ32" i="4"/>
  <c r="GA78" i="4"/>
  <c r="KV78" i="4"/>
  <c r="HV54" i="4"/>
  <c r="HV32" i="4"/>
  <c r="EH54" i="4"/>
</calcChain>
</file>

<file path=xl/sharedStrings.xml><?xml version="1.0" encoding="utf-8"?>
<sst xmlns="http://schemas.openxmlformats.org/spreadsheetml/2006/main" count="287" uniqueCount="152">
  <si>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</si>
  <si>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</si>
  <si>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</si>
  <si>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</si>
  <si>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</si>
  <si>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</si>
  <si>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</si>
  <si>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</si>
  <si>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</si>
  <si>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</si>
  <si>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</si>
  <si>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</si>
  <si>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</si>
  <si>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</si>
  <si>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</si>
  <si>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</si>
  <si>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</si>
  <si>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</si>
  <si>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</si>
  <si>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</si>
  <si>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</si>
  <si>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</si>
  <si>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</si>
  <si>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</si>
  <si>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</si>
  <si>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</si>
  <si>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</si>
  <si>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</si>
  <si>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</si>
  <si>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</si>
  <si>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</si>
  <si>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</si>
  <si>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</si>
  <si>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</si>
  <si>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</si>
  <si>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</si>
  <si>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</si>
  <si>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</si>
  <si>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</si>
  <si>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</si>
  <si>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</si>
  <si>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</si>
  <si>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</si>
  <si>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</si>
  <si>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</si>
  <si>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</si>
  <si>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</si>
  <si>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</si>
  <si>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</si>
  <si>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</si>
  <si>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</si>
  <si>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</si>
  <si>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</si>
  <si>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</si>
  <si>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</si>
  <si>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</si>
  <si>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</si>
  <si>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</si>
  <si>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</si>
  <si>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</si>
  <si>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</si>
  <si>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</si>
  <si>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</si>
  <si>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</si>
  <si>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</si>
  <si>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</si>
  <si>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</si>
  <si>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</si>
  <si>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</si>
  <si>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</si>
  <si>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</si>
  <si>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</si>
  <si>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</si>
  <si>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</si>
  <si>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</si>
  <si>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</si>
  <si>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</si>
  <si>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</si>
  <si>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</si>
  <si>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</si>
  <si>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</si>
  <si>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</si>
  <si>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</si>
  <si>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</si>
  <si>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</si>
  <si>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</si>
  <si>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</si>
  <si>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</si>
  <si>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</si>
  <si>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</si>
  <si>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</si>
  <si>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</si>
  <si>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</si>
  <si>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</si>
  <si>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</si>
  <si>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</si>
  <si>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</si>
  <si>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</si>
  <si>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</si>
  <si>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</si>
  <si>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</si>
  <si>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</si>
  <si>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</si>
  <si>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</si>
  <si>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</si>
  <si>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</si>
  <si>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</si>
  <si>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</si>
  <si>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</si>
  <si>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</si>
  <si>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</si>
  <si>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</si>
  <si>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</si>
  <si>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</si>
  <si>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</si>
  <si>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</si>
  <si>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</si>
  <si>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</si>
  <si>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</si>
  <si>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</si>
  <si>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</si>
  <si>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</si>
  <si>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</si>
  <si>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</si>
  <si>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</si>
  <si>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</si>
  <si>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</si>
  <si>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埼玉県</t>
  </si>
  <si>
    <t>春日部市</t>
  </si>
  <si>
    <t>春日部市立医療センター</t>
  </si>
  <si>
    <t>条例全部</t>
  </si>
  <si>
    <t>病院事業</t>
  </si>
  <si>
    <t>一般病院</t>
  </si>
  <si>
    <t>300床以上～400床未満</t>
  </si>
  <si>
    <t>自治体職員</t>
  </si>
  <si>
    <t>直営</t>
  </si>
  <si>
    <t>対象</t>
  </si>
  <si>
    <t>未 訓 ガ</t>
  </si>
  <si>
    <t>救 臨 が 感 輪</t>
  </si>
  <si>
    <t>非該当</t>
  </si>
  <si>
    <t>７：１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</si>
  <si>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</si>
  <si>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</si>
  <si>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</si>
  <si>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</si>
  <si>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</si>
  <si>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</si>
  <si>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</si>
  <si>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 xml:space="preserve">医療連携体制を支える地域の基幹病院として、地域で不足する専門的な医療を実施している。
また、地域がん診療連携拠点病院としての機能強化を図りながら、小児、周産期、救急、災害時医療などの地域拠点病院としての役割を担っている。
</t>
    <phoneticPr fontId="5"/>
  </si>
  <si>
    <t>①有形固定資産減価償却率、②機械備品減価償却率は、新病院建物等の減価償却が始まったことで若干上昇したものの、当面は老朽化の問題はない。
今後は施設等の経年劣化、医療機械の計画的な更新に備えていく。
③１床当たり有形固定資産は、新病院建物、構築物および新規導入した医療機械等の計上に伴い、高く推移している。</t>
    <rPh sb="32" eb="34">
      <t>ゲンカ</t>
    </rPh>
    <rPh sb="34" eb="36">
      <t>ショウキャク</t>
    </rPh>
    <rPh sb="37" eb="38">
      <t>ハジ</t>
    </rPh>
    <rPh sb="44" eb="46">
      <t>ジャッカン</t>
    </rPh>
    <rPh sb="46" eb="48">
      <t>ジョウショウ</t>
    </rPh>
    <rPh sb="85" eb="88">
      <t>ケイカクテキ</t>
    </rPh>
    <rPh sb="143" eb="144">
      <t>タカ</t>
    </rPh>
    <rPh sb="145" eb="147">
      <t>スイイ</t>
    </rPh>
    <phoneticPr fontId="5"/>
  </si>
  <si>
    <t xml:space="preserve">当センターの経営状況については、新病院開院後はじめての通年運営となったこともあり、入院・外来収益が堅実な伸びを示した。
今後は、中期実施計画に基づき手術件数、紹介率および逆紹介率の向上を図り、安定した持続可能な経営基盤を確立していく。
</t>
    <rPh sb="0" eb="1">
      <t>トウ</t>
    </rPh>
    <rPh sb="85" eb="86">
      <t>ギャク</t>
    </rPh>
    <rPh sb="86" eb="88">
      <t>ショウカイ</t>
    </rPh>
    <rPh sb="88" eb="89">
      <t>リツ</t>
    </rPh>
    <phoneticPr fontId="5"/>
  </si>
  <si>
    <t>①経常収支比率、②医業収支比率は、人件費、材料費等の増があったものの入院・外来患者数が堅調に推移したことにより入院・外来収益が増となり、大幅に上昇した。
③累積欠損金は、平成28年度決算時に解消した。
④病床利用率は、内科、産婦人科を中心に患者数が増となり、類似病院平均値を上回った。
⑤入院患者１人１日当たり収益は、手術件数の増および前立腺がんのダビンチ手術開始などにより、大幅な増額となった。
⑥外来患者１人１日当たり収益は、高額な薬品を使用する抗がん剤治療の影響で増加傾向である。
⑦職員給与費対医業収益比率は、患者数の増に対応するため医師、看護師等を増員したものの医業収益が大幅な増となった影響で、下降した。
⑧材料費対医業収益比率は、高額な抗がん剤の使用の増により高く推移している。</t>
    <rPh sb="9" eb="11">
      <t>イギョウ</t>
    </rPh>
    <rPh sb="11" eb="13">
      <t>シュウシ</t>
    </rPh>
    <rPh sb="13" eb="15">
      <t>ヒリツ</t>
    </rPh>
    <rPh sb="17" eb="20">
      <t>ジンケンヒ</t>
    </rPh>
    <rPh sb="21" eb="24">
      <t>ザイリョウヒ</t>
    </rPh>
    <rPh sb="24" eb="25">
      <t>トウ</t>
    </rPh>
    <rPh sb="26" eb="27">
      <t>ゾウ</t>
    </rPh>
    <rPh sb="34" eb="36">
      <t>ニュウイン</t>
    </rPh>
    <rPh sb="37" eb="39">
      <t>ガイライ</t>
    </rPh>
    <rPh sb="39" eb="42">
      <t>カンジャスウ</t>
    </rPh>
    <rPh sb="43" eb="45">
      <t>ケンチョウ</t>
    </rPh>
    <rPh sb="46" eb="48">
      <t>スイイ</t>
    </rPh>
    <rPh sb="55" eb="57">
      <t>ニュウイン</t>
    </rPh>
    <rPh sb="58" eb="60">
      <t>ガイライ</t>
    </rPh>
    <rPh sb="60" eb="62">
      <t>シュウエキ</t>
    </rPh>
    <rPh sb="63" eb="64">
      <t>ゾウ</t>
    </rPh>
    <rPh sb="68" eb="70">
      <t>オオハバ</t>
    </rPh>
    <rPh sb="71" eb="73">
      <t>ジョウショウ</t>
    </rPh>
    <rPh sb="85" eb="87">
      <t>ヘイセイ</t>
    </rPh>
    <rPh sb="89" eb="91">
      <t>ネンド</t>
    </rPh>
    <rPh sb="91" eb="93">
      <t>ケッサン</t>
    </rPh>
    <rPh sb="93" eb="94">
      <t>ジ</t>
    </rPh>
    <rPh sb="95" eb="97">
      <t>カイショウ</t>
    </rPh>
    <rPh sb="109" eb="111">
      <t>ナイカ</t>
    </rPh>
    <rPh sb="112" eb="116">
      <t>サ</t>
    </rPh>
    <rPh sb="117" eb="119">
      <t>チュウシン</t>
    </rPh>
    <rPh sb="120" eb="123">
      <t>カンジャスウ</t>
    </rPh>
    <rPh sb="129" eb="131">
      <t>ルイジ</t>
    </rPh>
    <rPh sb="137" eb="139">
      <t>ウワマワ</t>
    </rPh>
    <rPh sb="188" eb="190">
      <t>オオハバ</t>
    </rPh>
    <rPh sb="191" eb="192">
      <t>ゾウ</t>
    </rPh>
    <rPh sb="192" eb="193">
      <t>ガク</t>
    </rPh>
    <rPh sb="232" eb="234">
      <t>エイキョウ</t>
    </rPh>
    <rPh sb="235" eb="237">
      <t>ゾウカ</t>
    </rPh>
    <rPh sb="259" eb="262">
      <t>カンジャスウ</t>
    </rPh>
    <rPh sb="265" eb="267">
      <t>タイオウ</t>
    </rPh>
    <rPh sb="277" eb="278">
      <t>トウ</t>
    </rPh>
    <rPh sb="286" eb="288">
      <t>イギョウ</t>
    </rPh>
    <rPh sb="288" eb="290">
      <t>シュウエキ</t>
    </rPh>
    <rPh sb="291" eb="293">
      <t>オオハバ</t>
    </rPh>
    <rPh sb="299" eb="301">
      <t>エイキョウ</t>
    </rPh>
    <rPh sb="303" eb="305">
      <t>カコウ</t>
    </rPh>
    <rPh sb="337" eb="338">
      <t>タカ</t>
    </rPh>
    <rPh sb="339" eb="341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</si>
</sst>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63.5</c:v>
                </c:pt>
                <c:pt idx="1">
                  <c:v>65</c:v>
                </c:pt>
                <c:pt idx="2">
                  <c:v>65.3</c:v>
                </c:pt>
                <c:pt idx="3">
                  <c:v>69.099999999999994</c:v>
                </c:pt>
                <c:pt idx="4">
                  <c:v>86.4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AB-42AD-AA9B-E1C0521A8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68352"/>
        <c:axId val="9808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70.599999999999994</c:v>
                </c:pt>
                <c:pt idx="2">
                  <c:v>71.3</c:v>
                </c:pt>
                <c:pt idx="3">
                  <c:v>72.599999999999994</c:v>
                </c:pt>
                <c:pt idx="4">
                  <c:v>73.5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AB-42AD-AA9B-E1C0521A8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68352"/>
        <c:axId val="98082816"/>
      </c:lineChart>
      <c:dateAx>
        <c:axId val="9806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82816"/>
        <c:crosses val="autoZero"/>
        <c:auto val="1"/>
        <c:lblOffset val="100"/>
        <c:baseTimeUnit val="years"/>
      </c:dateAx>
      <c:valAx>
        <c:axId val="9808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068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12062</c:v>
                </c:pt>
                <c:pt idx="1">
                  <c:v>12195</c:v>
                </c:pt>
                <c:pt idx="2">
                  <c:v>13734</c:v>
                </c:pt>
                <c:pt idx="3">
                  <c:v>14560</c:v>
                </c:pt>
                <c:pt idx="4">
                  <c:v>15642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A8-4207-A23D-E9B06E6C2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22240"/>
        <c:axId val="9692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11941</c:v>
                </c:pt>
                <c:pt idx="1">
                  <c:v>12272</c:v>
                </c:pt>
                <c:pt idx="2">
                  <c:v>13096</c:v>
                </c:pt>
                <c:pt idx="3">
                  <c:v>13552</c:v>
                </c:pt>
                <c:pt idx="4">
                  <c:v>13792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A8-4207-A23D-E9B06E6C2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22240"/>
        <c:axId val="96924416"/>
      </c:lineChart>
      <c:dateAx>
        <c:axId val="9692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24416"/>
        <c:crosses val="autoZero"/>
        <c:auto val="1"/>
        <c:lblOffset val="100"/>
        <c:baseTimeUnit val="years"/>
      </c:dateAx>
      <c:valAx>
        <c:axId val="9692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6922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50886</c:v>
                </c:pt>
                <c:pt idx="1">
                  <c:v>49638</c:v>
                </c:pt>
                <c:pt idx="2">
                  <c:v>49218</c:v>
                </c:pt>
                <c:pt idx="3">
                  <c:v>49137</c:v>
                </c:pt>
                <c:pt idx="4">
                  <c:v>51937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A-42EB-A9E0-543FF4B1A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59200"/>
        <c:axId val="10473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48203</c:v>
                </c:pt>
                <c:pt idx="1">
                  <c:v>48921</c:v>
                </c:pt>
                <c:pt idx="2">
                  <c:v>50413</c:v>
                </c:pt>
                <c:pt idx="3">
                  <c:v>50510</c:v>
                </c:pt>
                <c:pt idx="4">
                  <c:v>50958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5A-42EB-A9E0-543FF4B1A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59200"/>
        <c:axId val="104731008"/>
      </c:lineChart>
      <c:dateAx>
        <c:axId val="10465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31008"/>
        <c:crosses val="autoZero"/>
        <c:auto val="1"/>
        <c:lblOffset val="100"/>
        <c:baseTimeUnit val="years"/>
      </c:dateAx>
      <c:valAx>
        <c:axId val="10473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659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65.3</c:v>
                </c:pt>
                <c:pt idx="1">
                  <c:v>68</c:v>
                </c:pt>
                <c:pt idx="2">
                  <c:v>65.599999999999994</c:v>
                </c:pt>
                <c:pt idx="3">
                  <c:v>70.5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7-4BFF-8E38-003EBEF7C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94432"/>
        <c:axId val="5140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80.7</c:v>
                </c:pt>
                <c:pt idx="2">
                  <c:v>73.099999999999994</c:v>
                </c:pt>
                <c:pt idx="3">
                  <c:v>76.3</c:v>
                </c:pt>
                <c:pt idx="4">
                  <c:v>80.7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07-4BFF-8E38-003EBEF7C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94432"/>
        <c:axId val="51400704"/>
      </c:lineChart>
      <c:dateAx>
        <c:axId val="51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00704"/>
        <c:crosses val="autoZero"/>
        <c:auto val="1"/>
        <c:lblOffset val="100"/>
        <c:baseTimeUnit val="years"/>
      </c:dateAx>
      <c:valAx>
        <c:axId val="5140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394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94</c:v>
                </c:pt>
                <c:pt idx="1">
                  <c:v>90.9</c:v>
                </c:pt>
                <c:pt idx="2">
                  <c:v>90.8</c:v>
                </c:pt>
                <c:pt idx="3">
                  <c:v>90.6</c:v>
                </c:pt>
                <c:pt idx="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62-4400-AC70-FABAE5422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59584"/>
        <c:axId val="5146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90.2</c:v>
                </c:pt>
                <c:pt idx="2">
                  <c:v>91.1</c:v>
                </c:pt>
                <c:pt idx="3">
                  <c:v>90.1</c:v>
                </c:pt>
                <c:pt idx="4">
                  <c:v>89.6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62-4400-AC70-FABAE5422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9584"/>
        <c:axId val="51461504"/>
      </c:lineChart>
      <c:dateAx>
        <c:axId val="5145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61504"/>
        <c:crosses val="autoZero"/>
        <c:auto val="1"/>
        <c:lblOffset val="100"/>
        <c:baseTimeUnit val="years"/>
      </c:dateAx>
      <c:valAx>
        <c:axId val="5146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459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100.7</c:v>
                </c:pt>
                <c:pt idx="1">
                  <c:v>98.6</c:v>
                </c:pt>
                <c:pt idx="2">
                  <c:v>97.9</c:v>
                </c:pt>
                <c:pt idx="3">
                  <c:v>95.6</c:v>
                </c:pt>
                <c:pt idx="4">
                  <c:v>101.6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40-45D8-BEB3-6CE7050C8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0160"/>
        <c:axId val="5150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</c:v>
                </c:pt>
                <c:pt idx="1">
                  <c:v>97.7</c:v>
                </c:pt>
                <c:pt idx="2">
                  <c:v>98</c:v>
                </c:pt>
                <c:pt idx="3">
                  <c:v>97.2</c:v>
                </c:pt>
                <c:pt idx="4">
                  <c:v>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40-45D8-BEB3-6CE7050C8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0160"/>
        <c:axId val="51502080"/>
      </c:lineChart>
      <c:dateAx>
        <c:axId val="5150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02080"/>
        <c:crosses val="autoZero"/>
        <c:auto val="1"/>
        <c:lblOffset val="100"/>
        <c:baseTimeUnit val="years"/>
      </c:dateAx>
      <c:valAx>
        <c:axId val="5150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51500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68.099999999999994</c:v>
                </c:pt>
                <c:pt idx="1">
                  <c:v>77.8</c:v>
                </c:pt>
                <c:pt idx="2">
                  <c:v>79.8</c:v>
                </c:pt>
                <c:pt idx="3">
                  <c:v>4.5</c:v>
                </c:pt>
                <c:pt idx="4">
                  <c:v>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C9-4B14-87F5-DCCE33886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81536"/>
        <c:axId val="5169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45.8</c:v>
                </c:pt>
                <c:pt idx="1">
                  <c:v>48.9</c:v>
                </c:pt>
                <c:pt idx="2">
                  <c:v>50.3</c:v>
                </c:pt>
                <c:pt idx="3">
                  <c:v>49.8</c:v>
                </c:pt>
                <c:pt idx="4">
                  <c:v>50.9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C9-4B14-87F5-DCCE33886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81536"/>
        <c:axId val="51696000"/>
      </c:lineChart>
      <c:dateAx>
        <c:axId val="5168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696000"/>
        <c:crosses val="autoZero"/>
        <c:auto val="1"/>
        <c:lblOffset val="100"/>
        <c:baseTimeUnit val="years"/>
      </c:dateAx>
      <c:valAx>
        <c:axId val="5169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681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64.3</c:v>
                </c:pt>
                <c:pt idx="1">
                  <c:v>84.4</c:v>
                </c:pt>
                <c:pt idx="2">
                  <c:v>86.9</c:v>
                </c:pt>
                <c:pt idx="3">
                  <c:v>20.7</c:v>
                </c:pt>
                <c:pt idx="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0A-476D-8E6A-A996E189E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26592"/>
        <c:axId val="5172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59.9</c:v>
                </c:pt>
                <c:pt idx="1">
                  <c:v>65.400000000000006</c:v>
                </c:pt>
                <c:pt idx="2">
                  <c:v>65.7</c:v>
                </c:pt>
                <c:pt idx="3">
                  <c:v>65</c:v>
                </c:pt>
                <c:pt idx="4">
                  <c:v>66.8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0A-476D-8E6A-A996E189E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26592"/>
        <c:axId val="51728768"/>
      </c:lineChart>
      <c:dateAx>
        <c:axId val="51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728768"/>
        <c:crosses val="autoZero"/>
        <c:auto val="1"/>
        <c:lblOffset val="100"/>
        <c:baseTimeUnit val="years"/>
      </c:dateAx>
      <c:valAx>
        <c:axId val="5172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21740366</c:v>
                </c:pt>
                <c:pt idx="1">
                  <c:v>21864134</c:v>
                </c:pt>
                <c:pt idx="2">
                  <c:v>21997351</c:v>
                </c:pt>
                <c:pt idx="3">
                  <c:v>45988628</c:v>
                </c:pt>
                <c:pt idx="4">
                  <c:v>46072242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E2-4609-94E0-478EC193F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1264"/>
        <c:axId val="5178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40264615</c:v>
                </c:pt>
                <c:pt idx="1">
                  <c:v>41593368</c:v>
                </c:pt>
                <c:pt idx="2">
                  <c:v>42578034</c:v>
                </c:pt>
                <c:pt idx="3">
                  <c:v>45645830</c:v>
                </c:pt>
                <c:pt idx="4">
                  <c:v>47082778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E2-4609-94E0-478EC193F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1264"/>
        <c:axId val="51785728"/>
      </c:lineChart>
      <c:dateAx>
        <c:axId val="517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785728"/>
        <c:crosses val="autoZero"/>
        <c:auto val="1"/>
        <c:lblOffset val="100"/>
        <c:baseTimeUnit val="years"/>
      </c:dateAx>
      <c:valAx>
        <c:axId val="5178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7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24.4</c:v>
                </c:pt>
                <c:pt idx="2">
                  <c:v>26.6</c:v>
                </c:pt>
                <c:pt idx="3">
                  <c:v>27.5</c:v>
                </c:pt>
                <c:pt idx="4">
                  <c:v>27.3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F0-4FE5-8F53-AAA6317E1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22592"/>
        <c:axId val="5182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23.2</c:v>
                </c:pt>
                <c:pt idx="1">
                  <c:v>23.2</c:v>
                </c:pt>
                <c:pt idx="2">
                  <c:v>23.9</c:v>
                </c:pt>
                <c:pt idx="3">
                  <c:v>23.8</c:v>
                </c:pt>
                <c:pt idx="4">
                  <c:v>23.9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0-4FE5-8F53-AAA6317E1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22592"/>
        <c:axId val="51824512"/>
      </c:lineChart>
      <c:dateAx>
        <c:axId val="5182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824512"/>
        <c:crosses val="autoZero"/>
        <c:auto val="1"/>
        <c:lblOffset val="100"/>
        <c:baseTimeUnit val="years"/>
      </c:dateAx>
      <c:valAx>
        <c:axId val="5182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822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50.7</c:v>
                </c:pt>
                <c:pt idx="1">
                  <c:v>53.7</c:v>
                </c:pt>
                <c:pt idx="2">
                  <c:v>53.3</c:v>
                </c:pt>
                <c:pt idx="3">
                  <c:v>52.6</c:v>
                </c:pt>
                <c:pt idx="4">
                  <c:v>44.7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DC-4903-80B3-ED9B54B1B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89856"/>
        <c:axId val="9689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</c:v>
                </c:pt>
                <c:pt idx="1">
                  <c:v>55.6</c:v>
                </c:pt>
                <c:pt idx="2">
                  <c:v>54.8</c:v>
                </c:pt>
                <c:pt idx="3">
                  <c:v>55.8</c:v>
                </c:pt>
                <c:pt idx="4">
                  <c:v>56.1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DC-4903-80B3-ED9B54B1B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89856"/>
        <c:axId val="96896128"/>
      </c:lineChart>
      <c:dateAx>
        <c:axId val="9688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96128"/>
        <c:crosses val="autoZero"/>
        <c:auto val="1"/>
        <c:lblOffset val="100"/>
        <c:baseTimeUnit val="years"/>
      </c:dateAx>
      <c:valAx>
        <c:axId val="9689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889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80" zoomScaleNormal="80" zoomScaleSheetLayoutView="70" workbookViewId="0">
      <selection activeCell="OC42" sqref="OC42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埼玉県春日部市　春日部市立医療センター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条例全部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300床以上～400床未満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自治体職員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361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データ!Z6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直営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24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対象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未 訓 ガ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救 臨 が 感 輪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>
        <f>データ!AC6</f>
        <v>2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363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>
        <f>データ!U6</f>
        <v>235716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33600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非該当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７：１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332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332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148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151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100.7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98.6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97.9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95.6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101.6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94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90.9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90.8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90.6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94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65.3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68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65.599999999999994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70.5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0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63.5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65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65.3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69.099999999999994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86.4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99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97.7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98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97.2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97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92.2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90.2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91.1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90.1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89.6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85.3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80.7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73.099999999999994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76.3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80.7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70.5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70.599999999999994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71.3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72.599999999999994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73.5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149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50886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49638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49218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49137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51937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12062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12195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13734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14560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15642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50.7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53.7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53.3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52.6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44.7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24.2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24.4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26.6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27.5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27.3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48203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48921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50413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50510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50958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11941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12272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13096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13552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13792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54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55.6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54.8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55.8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56.1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23.2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23.2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23.9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23.8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23.9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150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68.099999999999994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77.8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79.8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4.5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9.4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64.3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84.4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86.9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20.7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32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21740366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21864134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21997351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45988628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46072242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45.8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48.9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50.3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49.8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50.9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59.9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65.400000000000006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65.7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65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66.8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40264615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41593368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42578034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45645830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47082778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62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Ha0kpPSJmUTGQ44z/vRZPC5hZUCnSnr3+HTanwv9/hefpn1sX/YNwkeqQO8YMyhoBDYfI4nLJtXAzPcFuAehoQ==" saltValue="L+/wh0wGHoKjduyi5np1KQ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63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64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65</v>
      </c>
      <c r="B3" s="48" t="s">
        <v>66</v>
      </c>
      <c r="C3" s="48" t="s">
        <v>67</v>
      </c>
      <c r="D3" s="48" t="s">
        <v>68</v>
      </c>
      <c r="E3" s="48" t="s">
        <v>69</v>
      </c>
      <c r="F3" s="48" t="s">
        <v>70</v>
      </c>
      <c r="G3" s="48" t="s">
        <v>71</v>
      </c>
      <c r="H3" s="49" t="s">
        <v>72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73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48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75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76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77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78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79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80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81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82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83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84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85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120</v>
      </c>
      <c r="AT5" s="61" t="s">
        <v>121</v>
      </c>
      <c r="AU5" s="61" t="s">
        <v>111</v>
      </c>
      <c r="AV5" s="61" t="s">
        <v>112</v>
      </c>
      <c r="AW5" s="61" t="s">
        <v>113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121</v>
      </c>
      <c r="BF5" s="61" t="s">
        <v>111</v>
      </c>
      <c r="BG5" s="61" t="s">
        <v>112</v>
      </c>
      <c r="BH5" s="61" t="s">
        <v>122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120</v>
      </c>
      <c r="BP5" s="61" t="s">
        <v>121</v>
      </c>
      <c r="BQ5" s="61" t="s">
        <v>111</v>
      </c>
      <c r="BR5" s="61" t="s">
        <v>123</v>
      </c>
      <c r="BS5" s="61" t="s">
        <v>113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120</v>
      </c>
      <c r="CA5" s="61" t="s">
        <v>121</v>
      </c>
      <c r="CB5" s="61" t="s">
        <v>111</v>
      </c>
      <c r="CC5" s="61" t="s">
        <v>112</v>
      </c>
      <c r="CD5" s="61" t="s">
        <v>113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109</v>
      </c>
      <c r="CL5" s="61" t="s">
        <v>121</v>
      </c>
      <c r="CM5" s="61" t="s">
        <v>111</v>
      </c>
      <c r="CN5" s="61" t="s">
        <v>112</v>
      </c>
      <c r="CO5" s="61" t="s">
        <v>113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109</v>
      </c>
      <c r="CW5" s="61" t="s">
        <v>121</v>
      </c>
      <c r="CX5" s="61" t="s">
        <v>111</v>
      </c>
      <c r="CY5" s="61" t="s">
        <v>123</v>
      </c>
      <c r="CZ5" s="61" t="s">
        <v>113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109</v>
      </c>
      <c r="DH5" s="61" t="s">
        <v>121</v>
      </c>
      <c r="DI5" s="61" t="s">
        <v>111</v>
      </c>
      <c r="DJ5" s="61" t="s">
        <v>123</v>
      </c>
      <c r="DK5" s="61" t="s">
        <v>113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109</v>
      </c>
      <c r="DS5" s="61" t="s">
        <v>121</v>
      </c>
      <c r="DT5" s="61" t="s">
        <v>111</v>
      </c>
      <c r="DU5" s="61" t="s">
        <v>123</v>
      </c>
      <c r="DV5" s="61" t="s">
        <v>113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120</v>
      </c>
      <c r="ED5" s="61" t="s">
        <v>121</v>
      </c>
      <c r="EE5" s="61" t="s">
        <v>111</v>
      </c>
      <c r="EF5" s="61" t="s">
        <v>112</v>
      </c>
      <c r="EG5" s="61" t="s">
        <v>113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124</v>
      </c>
      <c r="EN5" s="61" t="s">
        <v>120</v>
      </c>
      <c r="EO5" s="61" t="s">
        <v>121</v>
      </c>
      <c r="EP5" s="61" t="s">
        <v>111</v>
      </c>
      <c r="EQ5" s="61" t="s">
        <v>112</v>
      </c>
      <c r="ER5" s="61" t="s">
        <v>113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125</v>
      </c>
      <c r="B6" s="62">
        <f>B8</f>
        <v>2017</v>
      </c>
      <c r="C6" s="62">
        <f t="shared" ref="C6:M6" si="2">C8</f>
        <v>112143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8" t="str">
        <f>IF(H8&lt;&gt;I8,H8,"")&amp;IF(I8&lt;&gt;J8,I8,"")&amp;"　"&amp;J8</f>
        <v>埼玉県春日部市　春日部市立医療センター</v>
      </c>
      <c r="I6" s="139"/>
      <c r="J6" s="140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300床以上～400床未満</v>
      </c>
      <c r="O6" s="62" t="str">
        <f>O8</f>
        <v>自治体職員</v>
      </c>
      <c r="P6" s="62" t="str">
        <f>P8</f>
        <v>直営</v>
      </c>
      <c r="Q6" s="63">
        <f t="shared" ref="Q6:AG6" si="3">Q8</f>
        <v>24</v>
      </c>
      <c r="R6" s="62" t="str">
        <f t="shared" si="3"/>
        <v>対象</v>
      </c>
      <c r="S6" s="62" t="str">
        <f t="shared" si="3"/>
        <v>未 訓 ガ</v>
      </c>
      <c r="T6" s="62" t="str">
        <f t="shared" si="3"/>
        <v>救 臨 が 感 輪</v>
      </c>
      <c r="U6" s="63">
        <f>U8</f>
        <v>235716</v>
      </c>
      <c r="V6" s="63">
        <f>V8</f>
        <v>33600</v>
      </c>
      <c r="W6" s="62" t="str">
        <f>W8</f>
        <v>非該当</v>
      </c>
      <c r="X6" s="62" t="str">
        <f t="shared" si="3"/>
        <v>７：１</v>
      </c>
      <c r="Y6" s="63">
        <f t="shared" si="3"/>
        <v>361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>
        <f t="shared" si="3"/>
        <v>2</v>
      </c>
      <c r="AD6" s="63">
        <f t="shared" si="3"/>
        <v>363</v>
      </c>
      <c r="AE6" s="63">
        <f t="shared" si="3"/>
        <v>332</v>
      </c>
      <c r="AF6" s="63" t="str">
        <f t="shared" si="3"/>
        <v>-</v>
      </c>
      <c r="AG6" s="63">
        <f t="shared" si="3"/>
        <v>332</v>
      </c>
      <c r="AH6" s="64">
        <f>IF(AH8="-",NA(),AH8)</f>
        <v>100.7</v>
      </c>
      <c r="AI6" s="64">
        <f t="shared" ref="AI6:AQ6" si="4">IF(AI8="-",NA(),AI8)</f>
        <v>98.6</v>
      </c>
      <c r="AJ6" s="64">
        <f t="shared" si="4"/>
        <v>97.9</v>
      </c>
      <c r="AK6" s="64">
        <f t="shared" si="4"/>
        <v>95.6</v>
      </c>
      <c r="AL6" s="64">
        <f t="shared" si="4"/>
        <v>101.6</v>
      </c>
      <c r="AM6" s="64">
        <f t="shared" si="4"/>
        <v>99</v>
      </c>
      <c r="AN6" s="64">
        <f t="shared" si="4"/>
        <v>97.7</v>
      </c>
      <c r="AO6" s="64">
        <f t="shared" si="4"/>
        <v>98</v>
      </c>
      <c r="AP6" s="64">
        <f t="shared" si="4"/>
        <v>97.2</v>
      </c>
      <c r="AQ6" s="64">
        <f t="shared" si="4"/>
        <v>97</v>
      </c>
      <c r="AR6" s="64" t="str">
        <f>IF(AR8="-","【-】","【"&amp;SUBSTITUTE(TEXT(AR8,"#,##0.0"),"-","△")&amp;"】")</f>
        <v>【98.5】</v>
      </c>
      <c r="AS6" s="64">
        <f>IF(AS8="-",NA(),AS8)</f>
        <v>94</v>
      </c>
      <c r="AT6" s="64">
        <f t="shared" ref="AT6:BB6" si="5">IF(AT8="-",NA(),AT8)</f>
        <v>90.9</v>
      </c>
      <c r="AU6" s="64">
        <f t="shared" si="5"/>
        <v>90.8</v>
      </c>
      <c r="AV6" s="64">
        <f t="shared" si="5"/>
        <v>90.6</v>
      </c>
      <c r="AW6" s="64">
        <f t="shared" si="5"/>
        <v>94</v>
      </c>
      <c r="AX6" s="64">
        <f t="shared" si="5"/>
        <v>92.2</v>
      </c>
      <c r="AY6" s="64">
        <f t="shared" si="5"/>
        <v>90.2</v>
      </c>
      <c r="AZ6" s="64">
        <f t="shared" si="5"/>
        <v>91.1</v>
      </c>
      <c r="BA6" s="64">
        <f t="shared" si="5"/>
        <v>90.1</v>
      </c>
      <c r="BB6" s="64">
        <f t="shared" si="5"/>
        <v>89.6</v>
      </c>
      <c r="BC6" s="64" t="str">
        <f>IF(BC8="-","【-】","【"&amp;SUBSTITUTE(TEXT(BC8,"#,##0.0"),"-","△")&amp;"】")</f>
        <v>【89.7】</v>
      </c>
      <c r="BD6" s="64">
        <f>IF(BD8="-",NA(),BD8)</f>
        <v>65.3</v>
      </c>
      <c r="BE6" s="64">
        <f t="shared" ref="BE6:BM6" si="6">IF(BE8="-",NA(),BE8)</f>
        <v>68</v>
      </c>
      <c r="BF6" s="64">
        <f t="shared" si="6"/>
        <v>65.599999999999994</v>
      </c>
      <c r="BG6" s="64">
        <f t="shared" si="6"/>
        <v>70.5</v>
      </c>
      <c r="BH6" s="64">
        <f t="shared" si="6"/>
        <v>0</v>
      </c>
      <c r="BI6" s="64">
        <f t="shared" si="6"/>
        <v>85.3</v>
      </c>
      <c r="BJ6" s="64">
        <f t="shared" si="6"/>
        <v>80.7</v>
      </c>
      <c r="BK6" s="64">
        <f t="shared" si="6"/>
        <v>73.099999999999994</v>
      </c>
      <c r="BL6" s="64">
        <f t="shared" si="6"/>
        <v>76.3</v>
      </c>
      <c r="BM6" s="64">
        <f t="shared" si="6"/>
        <v>80.7</v>
      </c>
      <c r="BN6" s="64" t="str">
        <f>IF(BN8="-","【-】","【"&amp;SUBSTITUTE(TEXT(BN8,"#,##0.0"),"-","△")&amp;"】")</f>
        <v>【64.7】</v>
      </c>
      <c r="BO6" s="64">
        <f>IF(BO8="-",NA(),BO8)</f>
        <v>63.5</v>
      </c>
      <c r="BP6" s="64">
        <f t="shared" ref="BP6:BX6" si="7">IF(BP8="-",NA(),BP8)</f>
        <v>65</v>
      </c>
      <c r="BQ6" s="64">
        <f t="shared" si="7"/>
        <v>65.3</v>
      </c>
      <c r="BR6" s="64">
        <f t="shared" si="7"/>
        <v>69.099999999999994</v>
      </c>
      <c r="BS6" s="64">
        <f t="shared" si="7"/>
        <v>86.4</v>
      </c>
      <c r="BT6" s="64">
        <f t="shared" si="7"/>
        <v>70.5</v>
      </c>
      <c r="BU6" s="64">
        <f t="shared" si="7"/>
        <v>70.599999999999994</v>
      </c>
      <c r="BV6" s="64">
        <f t="shared" si="7"/>
        <v>71.3</v>
      </c>
      <c r="BW6" s="64">
        <f t="shared" si="7"/>
        <v>72.599999999999994</v>
      </c>
      <c r="BX6" s="64">
        <f t="shared" si="7"/>
        <v>73.5</v>
      </c>
      <c r="BY6" s="64" t="str">
        <f>IF(BY8="-","【-】","【"&amp;SUBSTITUTE(TEXT(BY8,"#,##0.0"),"-","△")&amp;"】")</f>
        <v>【74.8】</v>
      </c>
      <c r="BZ6" s="65">
        <f>IF(BZ8="-",NA(),BZ8)</f>
        <v>50886</v>
      </c>
      <c r="CA6" s="65">
        <f t="shared" ref="CA6:CI6" si="8">IF(CA8="-",NA(),CA8)</f>
        <v>49638</v>
      </c>
      <c r="CB6" s="65">
        <f t="shared" si="8"/>
        <v>49218</v>
      </c>
      <c r="CC6" s="65">
        <f t="shared" si="8"/>
        <v>49137</v>
      </c>
      <c r="CD6" s="65">
        <f t="shared" si="8"/>
        <v>51937</v>
      </c>
      <c r="CE6" s="65">
        <f t="shared" si="8"/>
        <v>48203</v>
      </c>
      <c r="CF6" s="65">
        <f t="shared" si="8"/>
        <v>48921</v>
      </c>
      <c r="CG6" s="65">
        <f t="shared" si="8"/>
        <v>50413</v>
      </c>
      <c r="CH6" s="65">
        <f t="shared" si="8"/>
        <v>50510</v>
      </c>
      <c r="CI6" s="65">
        <f t="shared" si="8"/>
        <v>50958</v>
      </c>
      <c r="CJ6" s="64" t="str">
        <f>IF(CJ8="-","【-】","【"&amp;SUBSTITUTE(TEXT(CJ8,"#,##0"),"-","△")&amp;"】")</f>
        <v>【50,718】</v>
      </c>
      <c r="CK6" s="65">
        <f>IF(CK8="-",NA(),CK8)</f>
        <v>12062</v>
      </c>
      <c r="CL6" s="65">
        <f t="shared" ref="CL6:CT6" si="9">IF(CL8="-",NA(),CL8)</f>
        <v>12195</v>
      </c>
      <c r="CM6" s="65">
        <f t="shared" si="9"/>
        <v>13734</v>
      </c>
      <c r="CN6" s="65">
        <f t="shared" si="9"/>
        <v>14560</v>
      </c>
      <c r="CO6" s="65">
        <f t="shared" si="9"/>
        <v>15642</v>
      </c>
      <c r="CP6" s="65">
        <f t="shared" si="9"/>
        <v>11941</v>
      </c>
      <c r="CQ6" s="65">
        <f t="shared" si="9"/>
        <v>12272</v>
      </c>
      <c r="CR6" s="65">
        <f t="shared" si="9"/>
        <v>13096</v>
      </c>
      <c r="CS6" s="65">
        <f t="shared" si="9"/>
        <v>13552</v>
      </c>
      <c r="CT6" s="65">
        <f t="shared" si="9"/>
        <v>13792</v>
      </c>
      <c r="CU6" s="64" t="str">
        <f>IF(CU8="-","【-】","【"&amp;SUBSTITUTE(TEXT(CU8,"#,##0"),"-","△")&amp;"】")</f>
        <v>【14,202】</v>
      </c>
      <c r="CV6" s="64">
        <f>IF(CV8="-",NA(),CV8)</f>
        <v>50.7</v>
      </c>
      <c r="CW6" s="64">
        <f t="shared" ref="CW6:DE6" si="10">IF(CW8="-",NA(),CW8)</f>
        <v>53.7</v>
      </c>
      <c r="CX6" s="64">
        <f t="shared" si="10"/>
        <v>53.3</v>
      </c>
      <c r="CY6" s="64">
        <f t="shared" si="10"/>
        <v>52.6</v>
      </c>
      <c r="CZ6" s="64">
        <f t="shared" si="10"/>
        <v>44.7</v>
      </c>
      <c r="DA6" s="64">
        <f t="shared" si="10"/>
        <v>54</v>
      </c>
      <c r="DB6" s="64">
        <f t="shared" si="10"/>
        <v>55.6</v>
      </c>
      <c r="DC6" s="64">
        <f t="shared" si="10"/>
        <v>54.8</v>
      </c>
      <c r="DD6" s="64">
        <f t="shared" si="10"/>
        <v>55.8</v>
      </c>
      <c r="DE6" s="64">
        <f t="shared" si="10"/>
        <v>56.1</v>
      </c>
      <c r="DF6" s="64" t="str">
        <f>IF(DF8="-","【-】","【"&amp;SUBSTITUTE(TEXT(DF8,"#,##0.0"),"-","△")&amp;"】")</f>
        <v>【55.0】</v>
      </c>
      <c r="DG6" s="64">
        <f>IF(DG8="-",NA(),DG8)</f>
        <v>24.2</v>
      </c>
      <c r="DH6" s="64">
        <f t="shared" ref="DH6:DP6" si="11">IF(DH8="-",NA(),DH8)</f>
        <v>24.4</v>
      </c>
      <c r="DI6" s="64">
        <f t="shared" si="11"/>
        <v>26.6</v>
      </c>
      <c r="DJ6" s="64">
        <f t="shared" si="11"/>
        <v>27.5</v>
      </c>
      <c r="DK6" s="64">
        <f t="shared" si="11"/>
        <v>27.3</v>
      </c>
      <c r="DL6" s="64">
        <f t="shared" si="11"/>
        <v>23.2</v>
      </c>
      <c r="DM6" s="64">
        <f t="shared" si="11"/>
        <v>23.2</v>
      </c>
      <c r="DN6" s="64">
        <f t="shared" si="11"/>
        <v>23.9</v>
      </c>
      <c r="DO6" s="64">
        <f t="shared" si="11"/>
        <v>23.8</v>
      </c>
      <c r="DP6" s="64">
        <f t="shared" si="11"/>
        <v>23.9</v>
      </c>
      <c r="DQ6" s="64" t="str">
        <f>IF(DQ8="-","【-】","【"&amp;SUBSTITUTE(TEXT(DQ8,"#,##0.0"),"-","△")&amp;"】")</f>
        <v>【24.3】</v>
      </c>
      <c r="DR6" s="64">
        <f>IF(DR8="-",NA(),DR8)</f>
        <v>68.099999999999994</v>
      </c>
      <c r="DS6" s="64">
        <f t="shared" ref="DS6:EA6" si="12">IF(DS8="-",NA(),DS8)</f>
        <v>77.8</v>
      </c>
      <c r="DT6" s="64">
        <f t="shared" si="12"/>
        <v>79.8</v>
      </c>
      <c r="DU6" s="64">
        <f t="shared" si="12"/>
        <v>4.5</v>
      </c>
      <c r="DV6" s="64">
        <f t="shared" si="12"/>
        <v>9.4</v>
      </c>
      <c r="DW6" s="64">
        <f t="shared" si="12"/>
        <v>45.8</v>
      </c>
      <c r="DX6" s="64">
        <f t="shared" si="12"/>
        <v>48.9</v>
      </c>
      <c r="DY6" s="64">
        <f t="shared" si="12"/>
        <v>50.3</v>
      </c>
      <c r="DZ6" s="64">
        <f t="shared" si="12"/>
        <v>49.8</v>
      </c>
      <c r="EA6" s="64">
        <f t="shared" si="12"/>
        <v>50.9</v>
      </c>
      <c r="EB6" s="64" t="str">
        <f>IF(EB8="-","【-】","【"&amp;SUBSTITUTE(TEXT(EB8,"#,##0.0"),"-","△")&amp;"】")</f>
        <v>【51.6】</v>
      </c>
      <c r="EC6" s="64">
        <f>IF(EC8="-",NA(),EC8)</f>
        <v>64.3</v>
      </c>
      <c r="ED6" s="64">
        <f t="shared" ref="ED6:EL6" si="13">IF(ED8="-",NA(),ED8)</f>
        <v>84.4</v>
      </c>
      <c r="EE6" s="64">
        <f t="shared" si="13"/>
        <v>86.9</v>
      </c>
      <c r="EF6" s="64">
        <f t="shared" si="13"/>
        <v>20.7</v>
      </c>
      <c r="EG6" s="64">
        <f t="shared" si="13"/>
        <v>32</v>
      </c>
      <c r="EH6" s="64">
        <f t="shared" si="13"/>
        <v>59.9</v>
      </c>
      <c r="EI6" s="64">
        <f t="shared" si="13"/>
        <v>65.400000000000006</v>
      </c>
      <c r="EJ6" s="64">
        <f t="shared" si="13"/>
        <v>65.7</v>
      </c>
      <c r="EK6" s="64">
        <f t="shared" si="13"/>
        <v>65</v>
      </c>
      <c r="EL6" s="64">
        <f t="shared" si="13"/>
        <v>66.8</v>
      </c>
      <c r="EM6" s="64" t="str">
        <f>IF(EM8="-","【-】","【"&amp;SUBSTITUTE(TEXT(EM8,"#,##0.0"),"-","△")&amp;"】")</f>
        <v>【67.6】</v>
      </c>
      <c r="EN6" s="65">
        <f>IF(EN8="-",NA(),EN8)</f>
        <v>21740366</v>
      </c>
      <c r="EO6" s="65">
        <f t="shared" ref="EO6:EW6" si="14">IF(EO8="-",NA(),EO8)</f>
        <v>21864134</v>
      </c>
      <c r="EP6" s="65">
        <f t="shared" si="14"/>
        <v>21997351</v>
      </c>
      <c r="EQ6" s="65">
        <f t="shared" si="14"/>
        <v>45988628</v>
      </c>
      <c r="ER6" s="65">
        <f t="shared" si="14"/>
        <v>46072242</v>
      </c>
      <c r="ES6" s="65">
        <f t="shared" si="14"/>
        <v>40264615</v>
      </c>
      <c r="ET6" s="65">
        <f t="shared" si="14"/>
        <v>41593368</v>
      </c>
      <c r="EU6" s="65">
        <f t="shared" si="14"/>
        <v>42578034</v>
      </c>
      <c r="EV6" s="65">
        <f t="shared" si="14"/>
        <v>45645830</v>
      </c>
      <c r="EW6" s="65">
        <f t="shared" si="14"/>
        <v>47082778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126</v>
      </c>
      <c r="B7" s="62">
        <f t="shared" ref="B7:AG7" si="15">B8</f>
        <v>2017</v>
      </c>
      <c r="C7" s="62">
        <f t="shared" si="15"/>
        <v>112143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300床以上～400床未満</v>
      </c>
      <c r="O7" s="62" t="str">
        <f>O8</f>
        <v>自治体職員</v>
      </c>
      <c r="P7" s="62" t="str">
        <f>P8</f>
        <v>直営</v>
      </c>
      <c r="Q7" s="63">
        <f t="shared" si="15"/>
        <v>24</v>
      </c>
      <c r="R7" s="62" t="str">
        <f t="shared" si="15"/>
        <v>対象</v>
      </c>
      <c r="S7" s="62" t="str">
        <f t="shared" si="15"/>
        <v>未 訓 ガ</v>
      </c>
      <c r="T7" s="62" t="str">
        <f t="shared" si="15"/>
        <v>救 臨 が 感 輪</v>
      </c>
      <c r="U7" s="63">
        <f>U8</f>
        <v>235716</v>
      </c>
      <c r="V7" s="63">
        <f>V8</f>
        <v>33600</v>
      </c>
      <c r="W7" s="62" t="str">
        <f>W8</f>
        <v>非該当</v>
      </c>
      <c r="X7" s="62" t="str">
        <f t="shared" si="15"/>
        <v>７：１</v>
      </c>
      <c r="Y7" s="63">
        <f t="shared" si="15"/>
        <v>361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>
        <f t="shared" si="15"/>
        <v>2</v>
      </c>
      <c r="AD7" s="63">
        <f t="shared" si="15"/>
        <v>363</v>
      </c>
      <c r="AE7" s="63">
        <f t="shared" si="15"/>
        <v>332</v>
      </c>
      <c r="AF7" s="63" t="str">
        <f t="shared" si="15"/>
        <v>-</v>
      </c>
      <c r="AG7" s="63">
        <f t="shared" si="15"/>
        <v>332</v>
      </c>
      <c r="AH7" s="64">
        <f>AH8</f>
        <v>100.7</v>
      </c>
      <c r="AI7" s="64">
        <f t="shared" ref="AI7:AQ7" si="16">AI8</f>
        <v>98.6</v>
      </c>
      <c r="AJ7" s="64">
        <f t="shared" si="16"/>
        <v>97.9</v>
      </c>
      <c r="AK7" s="64">
        <f t="shared" si="16"/>
        <v>95.6</v>
      </c>
      <c r="AL7" s="64">
        <f t="shared" si="16"/>
        <v>101.6</v>
      </c>
      <c r="AM7" s="64">
        <f t="shared" si="16"/>
        <v>99</v>
      </c>
      <c r="AN7" s="64">
        <f t="shared" si="16"/>
        <v>97.7</v>
      </c>
      <c r="AO7" s="64">
        <f t="shared" si="16"/>
        <v>98</v>
      </c>
      <c r="AP7" s="64">
        <f t="shared" si="16"/>
        <v>97.2</v>
      </c>
      <c r="AQ7" s="64">
        <f t="shared" si="16"/>
        <v>97</v>
      </c>
      <c r="AR7" s="64"/>
      <c r="AS7" s="64">
        <f>AS8</f>
        <v>94</v>
      </c>
      <c r="AT7" s="64">
        <f t="shared" ref="AT7:BB7" si="17">AT8</f>
        <v>90.9</v>
      </c>
      <c r="AU7" s="64">
        <f t="shared" si="17"/>
        <v>90.8</v>
      </c>
      <c r="AV7" s="64">
        <f t="shared" si="17"/>
        <v>90.6</v>
      </c>
      <c r="AW7" s="64">
        <f t="shared" si="17"/>
        <v>94</v>
      </c>
      <c r="AX7" s="64">
        <f t="shared" si="17"/>
        <v>92.2</v>
      </c>
      <c r="AY7" s="64">
        <f t="shared" si="17"/>
        <v>90.2</v>
      </c>
      <c r="AZ7" s="64">
        <f t="shared" si="17"/>
        <v>91.1</v>
      </c>
      <c r="BA7" s="64">
        <f t="shared" si="17"/>
        <v>90.1</v>
      </c>
      <c r="BB7" s="64">
        <f t="shared" si="17"/>
        <v>89.6</v>
      </c>
      <c r="BC7" s="64"/>
      <c r="BD7" s="64">
        <f>BD8</f>
        <v>65.3</v>
      </c>
      <c r="BE7" s="64">
        <f t="shared" ref="BE7:BM7" si="18">BE8</f>
        <v>68</v>
      </c>
      <c r="BF7" s="64">
        <f t="shared" si="18"/>
        <v>65.599999999999994</v>
      </c>
      <c r="BG7" s="64">
        <f t="shared" si="18"/>
        <v>70.5</v>
      </c>
      <c r="BH7" s="64">
        <f t="shared" si="18"/>
        <v>0</v>
      </c>
      <c r="BI7" s="64">
        <f t="shared" si="18"/>
        <v>85.3</v>
      </c>
      <c r="BJ7" s="64">
        <f t="shared" si="18"/>
        <v>80.7</v>
      </c>
      <c r="BK7" s="64">
        <f t="shared" si="18"/>
        <v>73.099999999999994</v>
      </c>
      <c r="BL7" s="64">
        <f t="shared" si="18"/>
        <v>76.3</v>
      </c>
      <c r="BM7" s="64">
        <f t="shared" si="18"/>
        <v>80.7</v>
      </c>
      <c r="BN7" s="64"/>
      <c r="BO7" s="64">
        <f>BO8</f>
        <v>63.5</v>
      </c>
      <c r="BP7" s="64">
        <f t="shared" ref="BP7:BX7" si="19">BP8</f>
        <v>65</v>
      </c>
      <c r="BQ7" s="64">
        <f t="shared" si="19"/>
        <v>65.3</v>
      </c>
      <c r="BR7" s="64">
        <f t="shared" si="19"/>
        <v>69.099999999999994</v>
      </c>
      <c r="BS7" s="64">
        <f t="shared" si="19"/>
        <v>86.4</v>
      </c>
      <c r="BT7" s="64">
        <f t="shared" si="19"/>
        <v>70.5</v>
      </c>
      <c r="BU7" s="64">
        <f t="shared" si="19"/>
        <v>70.599999999999994</v>
      </c>
      <c r="BV7" s="64">
        <f t="shared" si="19"/>
        <v>71.3</v>
      </c>
      <c r="BW7" s="64">
        <f t="shared" si="19"/>
        <v>72.599999999999994</v>
      </c>
      <c r="BX7" s="64">
        <f t="shared" si="19"/>
        <v>73.5</v>
      </c>
      <c r="BY7" s="64"/>
      <c r="BZ7" s="65">
        <f>BZ8</f>
        <v>50886</v>
      </c>
      <c r="CA7" s="65">
        <f t="shared" ref="CA7:CI7" si="20">CA8</f>
        <v>49638</v>
      </c>
      <c r="CB7" s="65">
        <f t="shared" si="20"/>
        <v>49218</v>
      </c>
      <c r="CC7" s="65">
        <f t="shared" si="20"/>
        <v>49137</v>
      </c>
      <c r="CD7" s="65">
        <f t="shared" si="20"/>
        <v>51937</v>
      </c>
      <c r="CE7" s="65">
        <f t="shared" si="20"/>
        <v>48203</v>
      </c>
      <c r="CF7" s="65">
        <f t="shared" si="20"/>
        <v>48921</v>
      </c>
      <c r="CG7" s="65">
        <f t="shared" si="20"/>
        <v>50413</v>
      </c>
      <c r="CH7" s="65">
        <f t="shared" si="20"/>
        <v>50510</v>
      </c>
      <c r="CI7" s="65">
        <f t="shared" si="20"/>
        <v>50958</v>
      </c>
      <c r="CJ7" s="64"/>
      <c r="CK7" s="65">
        <f>CK8</f>
        <v>12062</v>
      </c>
      <c r="CL7" s="65">
        <f t="shared" ref="CL7:CT7" si="21">CL8</f>
        <v>12195</v>
      </c>
      <c r="CM7" s="65">
        <f t="shared" si="21"/>
        <v>13734</v>
      </c>
      <c r="CN7" s="65">
        <f t="shared" si="21"/>
        <v>14560</v>
      </c>
      <c r="CO7" s="65">
        <f t="shared" si="21"/>
        <v>15642</v>
      </c>
      <c r="CP7" s="65">
        <f t="shared" si="21"/>
        <v>11941</v>
      </c>
      <c r="CQ7" s="65">
        <f t="shared" si="21"/>
        <v>12272</v>
      </c>
      <c r="CR7" s="65">
        <f t="shared" si="21"/>
        <v>13096</v>
      </c>
      <c r="CS7" s="65">
        <f t="shared" si="21"/>
        <v>13552</v>
      </c>
      <c r="CT7" s="65">
        <f t="shared" si="21"/>
        <v>13792</v>
      </c>
      <c r="CU7" s="64"/>
      <c r="CV7" s="64">
        <f>CV8</f>
        <v>50.7</v>
      </c>
      <c r="CW7" s="64">
        <f t="shared" ref="CW7:DE7" si="22">CW8</f>
        <v>53.7</v>
      </c>
      <c r="CX7" s="64">
        <f t="shared" si="22"/>
        <v>53.3</v>
      </c>
      <c r="CY7" s="64">
        <f t="shared" si="22"/>
        <v>52.6</v>
      </c>
      <c r="CZ7" s="64">
        <f t="shared" si="22"/>
        <v>44.7</v>
      </c>
      <c r="DA7" s="64">
        <f t="shared" si="22"/>
        <v>54</v>
      </c>
      <c r="DB7" s="64">
        <f t="shared" si="22"/>
        <v>55.6</v>
      </c>
      <c r="DC7" s="64">
        <f t="shared" si="22"/>
        <v>54.8</v>
      </c>
      <c r="DD7" s="64">
        <f t="shared" si="22"/>
        <v>55.8</v>
      </c>
      <c r="DE7" s="64">
        <f t="shared" si="22"/>
        <v>56.1</v>
      </c>
      <c r="DF7" s="64"/>
      <c r="DG7" s="64">
        <f>DG8</f>
        <v>24.2</v>
      </c>
      <c r="DH7" s="64">
        <f t="shared" ref="DH7:DP7" si="23">DH8</f>
        <v>24.4</v>
      </c>
      <c r="DI7" s="64">
        <f t="shared" si="23"/>
        <v>26.6</v>
      </c>
      <c r="DJ7" s="64">
        <f t="shared" si="23"/>
        <v>27.5</v>
      </c>
      <c r="DK7" s="64">
        <f t="shared" si="23"/>
        <v>27.3</v>
      </c>
      <c r="DL7" s="64">
        <f t="shared" si="23"/>
        <v>23.2</v>
      </c>
      <c r="DM7" s="64">
        <f t="shared" si="23"/>
        <v>23.2</v>
      </c>
      <c r="DN7" s="64">
        <f t="shared" si="23"/>
        <v>23.9</v>
      </c>
      <c r="DO7" s="64">
        <f t="shared" si="23"/>
        <v>23.8</v>
      </c>
      <c r="DP7" s="64">
        <f t="shared" si="23"/>
        <v>23.9</v>
      </c>
      <c r="DQ7" s="64"/>
      <c r="DR7" s="64">
        <f>DR8</f>
        <v>68.099999999999994</v>
      </c>
      <c r="DS7" s="64">
        <f t="shared" ref="DS7:EA7" si="24">DS8</f>
        <v>77.8</v>
      </c>
      <c r="DT7" s="64">
        <f t="shared" si="24"/>
        <v>79.8</v>
      </c>
      <c r="DU7" s="64">
        <f t="shared" si="24"/>
        <v>4.5</v>
      </c>
      <c r="DV7" s="64">
        <f t="shared" si="24"/>
        <v>9.4</v>
      </c>
      <c r="DW7" s="64">
        <f t="shared" si="24"/>
        <v>45.8</v>
      </c>
      <c r="DX7" s="64">
        <f t="shared" si="24"/>
        <v>48.9</v>
      </c>
      <c r="DY7" s="64">
        <f t="shared" si="24"/>
        <v>50.3</v>
      </c>
      <c r="DZ7" s="64">
        <f t="shared" si="24"/>
        <v>49.8</v>
      </c>
      <c r="EA7" s="64">
        <f t="shared" si="24"/>
        <v>50.9</v>
      </c>
      <c r="EB7" s="64"/>
      <c r="EC7" s="64">
        <f>EC8</f>
        <v>64.3</v>
      </c>
      <c r="ED7" s="64">
        <f t="shared" ref="ED7:EL7" si="25">ED8</f>
        <v>84.4</v>
      </c>
      <c r="EE7" s="64">
        <f t="shared" si="25"/>
        <v>86.9</v>
      </c>
      <c r="EF7" s="64">
        <f t="shared" si="25"/>
        <v>20.7</v>
      </c>
      <c r="EG7" s="64">
        <f t="shared" si="25"/>
        <v>32</v>
      </c>
      <c r="EH7" s="64">
        <f t="shared" si="25"/>
        <v>59.9</v>
      </c>
      <c r="EI7" s="64">
        <f t="shared" si="25"/>
        <v>65.400000000000006</v>
      </c>
      <c r="EJ7" s="64">
        <f t="shared" si="25"/>
        <v>65.7</v>
      </c>
      <c r="EK7" s="64">
        <f t="shared" si="25"/>
        <v>65</v>
      </c>
      <c r="EL7" s="64">
        <f t="shared" si="25"/>
        <v>66.8</v>
      </c>
      <c r="EM7" s="64"/>
      <c r="EN7" s="65">
        <f>EN8</f>
        <v>21740366</v>
      </c>
      <c r="EO7" s="65">
        <f t="shared" ref="EO7:EW7" si="26">EO8</f>
        <v>21864134</v>
      </c>
      <c r="EP7" s="65">
        <f t="shared" si="26"/>
        <v>21997351</v>
      </c>
      <c r="EQ7" s="65">
        <f t="shared" si="26"/>
        <v>45988628</v>
      </c>
      <c r="ER7" s="65">
        <f t="shared" si="26"/>
        <v>46072242</v>
      </c>
      <c r="ES7" s="65">
        <f t="shared" si="26"/>
        <v>40264615</v>
      </c>
      <c r="ET7" s="65">
        <f t="shared" si="26"/>
        <v>41593368</v>
      </c>
      <c r="EU7" s="65">
        <f t="shared" si="26"/>
        <v>42578034</v>
      </c>
      <c r="EV7" s="65">
        <f t="shared" si="26"/>
        <v>45645830</v>
      </c>
      <c r="EW7" s="65">
        <f t="shared" si="26"/>
        <v>47082778</v>
      </c>
      <c r="EX7" s="65"/>
    </row>
    <row r="8" spans="1:154" s="66" customFormat="1">
      <c r="A8" s="47"/>
      <c r="B8" s="67">
        <v>2017</v>
      </c>
      <c r="C8" s="67">
        <v>112143</v>
      </c>
      <c r="D8" s="67">
        <v>46</v>
      </c>
      <c r="E8" s="67">
        <v>6</v>
      </c>
      <c r="F8" s="67">
        <v>0</v>
      </c>
      <c r="G8" s="67">
        <v>1</v>
      </c>
      <c r="H8" s="67" t="s">
        <v>127</v>
      </c>
      <c r="I8" s="67" t="s">
        <v>128</v>
      </c>
      <c r="J8" s="67" t="s">
        <v>129</v>
      </c>
      <c r="K8" s="67" t="s">
        <v>130</v>
      </c>
      <c r="L8" s="67" t="s">
        <v>131</v>
      </c>
      <c r="M8" s="67" t="s">
        <v>132</v>
      </c>
      <c r="N8" s="67" t="s">
        <v>133</v>
      </c>
      <c r="O8" s="67" t="s">
        <v>134</v>
      </c>
      <c r="P8" s="67" t="s">
        <v>135</v>
      </c>
      <c r="Q8" s="68">
        <v>24</v>
      </c>
      <c r="R8" s="67" t="s">
        <v>136</v>
      </c>
      <c r="S8" s="67" t="s">
        <v>137</v>
      </c>
      <c r="T8" s="67" t="s">
        <v>138</v>
      </c>
      <c r="U8" s="68">
        <v>235716</v>
      </c>
      <c r="V8" s="68">
        <v>33600</v>
      </c>
      <c r="W8" s="67" t="s">
        <v>139</v>
      </c>
      <c r="X8" s="69" t="s">
        <v>140</v>
      </c>
      <c r="Y8" s="68">
        <v>361</v>
      </c>
      <c r="Z8" s="68" t="s">
        <v>141</v>
      </c>
      <c r="AA8" s="68" t="s">
        <v>141</v>
      </c>
      <c r="AB8" s="68" t="s">
        <v>141</v>
      </c>
      <c r="AC8" s="68">
        <v>2</v>
      </c>
      <c r="AD8" s="68">
        <v>363</v>
      </c>
      <c r="AE8" s="68">
        <v>332</v>
      </c>
      <c r="AF8" s="68" t="s">
        <v>141</v>
      </c>
      <c r="AG8" s="68">
        <v>332</v>
      </c>
      <c r="AH8" s="70">
        <v>100.7</v>
      </c>
      <c r="AI8" s="70">
        <v>98.6</v>
      </c>
      <c r="AJ8" s="70">
        <v>97.9</v>
      </c>
      <c r="AK8" s="70">
        <v>95.6</v>
      </c>
      <c r="AL8" s="70">
        <v>101.6</v>
      </c>
      <c r="AM8" s="70">
        <v>99</v>
      </c>
      <c r="AN8" s="70">
        <v>97.7</v>
      </c>
      <c r="AO8" s="70">
        <v>98</v>
      </c>
      <c r="AP8" s="70">
        <v>97.2</v>
      </c>
      <c r="AQ8" s="70">
        <v>97</v>
      </c>
      <c r="AR8" s="70">
        <v>98.5</v>
      </c>
      <c r="AS8" s="70">
        <v>94</v>
      </c>
      <c r="AT8" s="70">
        <v>90.9</v>
      </c>
      <c r="AU8" s="70">
        <v>90.8</v>
      </c>
      <c r="AV8" s="70">
        <v>90.6</v>
      </c>
      <c r="AW8" s="70">
        <v>94</v>
      </c>
      <c r="AX8" s="70">
        <v>92.2</v>
      </c>
      <c r="AY8" s="70">
        <v>90.2</v>
      </c>
      <c r="AZ8" s="70">
        <v>91.1</v>
      </c>
      <c r="BA8" s="70">
        <v>90.1</v>
      </c>
      <c r="BB8" s="70">
        <v>89.6</v>
      </c>
      <c r="BC8" s="70">
        <v>89.7</v>
      </c>
      <c r="BD8" s="71">
        <v>65.3</v>
      </c>
      <c r="BE8" s="71">
        <v>68</v>
      </c>
      <c r="BF8" s="71">
        <v>65.599999999999994</v>
      </c>
      <c r="BG8" s="71">
        <v>70.5</v>
      </c>
      <c r="BH8" s="71">
        <v>0</v>
      </c>
      <c r="BI8" s="71">
        <v>85.3</v>
      </c>
      <c r="BJ8" s="71">
        <v>80.7</v>
      </c>
      <c r="BK8" s="71">
        <v>73.099999999999994</v>
      </c>
      <c r="BL8" s="71">
        <v>76.3</v>
      </c>
      <c r="BM8" s="71">
        <v>80.7</v>
      </c>
      <c r="BN8" s="71">
        <v>64.7</v>
      </c>
      <c r="BO8" s="70">
        <v>63.5</v>
      </c>
      <c r="BP8" s="70">
        <v>65</v>
      </c>
      <c r="BQ8" s="70">
        <v>65.3</v>
      </c>
      <c r="BR8" s="70">
        <v>69.099999999999994</v>
      </c>
      <c r="BS8" s="70">
        <v>86.4</v>
      </c>
      <c r="BT8" s="70">
        <v>70.5</v>
      </c>
      <c r="BU8" s="70">
        <v>70.599999999999994</v>
      </c>
      <c r="BV8" s="70">
        <v>71.3</v>
      </c>
      <c r="BW8" s="70">
        <v>72.599999999999994</v>
      </c>
      <c r="BX8" s="70">
        <v>73.5</v>
      </c>
      <c r="BY8" s="70">
        <v>74.8</v>
      </c>
      <c r="BZ8" s="71">
        <v>50886</v>
      </c>
      <c r="CA8" s="71">
        <v>49638</v>
      </c>
      <c r="CB8" s="71">
        <v>49218</v>
      </c>
      <c r="CC8" s="71">
        <v>49137</v>
      </c>
      <c r="CD8" s="71">
        <v>51937</v>
      </c>
      <c r="CE8" s="71">
        <v>48203</v>
      </c>
      <c r="CF8" s="71">
        <v>48921</v>
      </c>
      <c r="CG8" s="71">
        <v>50413</v>
      </c>
      <c r="CH8" s="71">
        <v>50510</v>
      </c>
      <c r="CI8" s="71">
        <v>50958</v>
      </c>
      <c r="CJ8" s="70">
        <v>50718</v>
      </c>
      <c r="CK8" s="71">
        <v>12062</v>
      </c>
      <c r="CL8" s="71">
        <v>12195</v>
      </c>
      <c r="CM8" s="71">
        <v>13734</v>
      </c>
      <c r="CN8" s="71">
        <v>14560</v>
      </c>
      <c r="CO8" s="71">
        <v>15642</v>
      </c>
      <c r="CP8" s="71">
        <v>11941</v>
      </c>
      <c r="CQ8" s="71">
        <v>12272</v>
      </c>
      <c r="CR8" s="71">
        <v>13096</v>
      </c>
      <c r="CS8" s="71">
        <v>13552</v>
      </c>
      <c r="CT8" s="71">
        <v>13792</v>
      </c>
      <c r="CU8" s="70">
        <v>14202</v>
      </c>
      <c r="CV8" s="71">
        <v>50.7</v>
      </c>
      <c r="CW8" s="71">
        <v>53.7</v>
      </c>
      <c r="CX8" s="71">
        <v>53.3</v>
      </c>
      <c r="CY8" s="71">
        <v>52.6</v>
      </c>
      <c r="CZ8" s="71">
        <v>44.7</v>
      </c>
      <c r="DA8" s="71">
        <v>54</v>
      </c>
      <c r="DB8" s="71">
        <v>55.6</v>
      </c>
      <c r="DC8" s="71">
        <v>54.8</v>
      </c>
      <c r="DD8" s="71">
        <v>55.8</v>
      </c>
      <c r="DE8" s="71">
        <v>56.1</v>
      </c>
      <c r="DF8" s="71">
        <v>55</v>
      </c>
      <c r="DG8" s="71">
        <v>24.2</v>
      </c>
      <c r="DH8" s="71">
        <v>24.4</v>
      </c>
      <c r="DI8" s="71">
        <v>26.6</v>
      </c>
      <c r="DJ8" s="71">
        <v>27.5</v>
      </c>
      <c r="DK8" s="71">
        <v>27.3</v>
      </c>
      <c r="DL8" s="71">
        <v>23.2</v>
      </c>
      <c r="DM8" s="71">
        <v>23.2</v>
      </c>
      <c r="DN8" s="71">
        <v>23.9</v>
      </c>
      <c r="DO8" s="71">
        <v>23.8</v>
      </c>
      <c r="DP8" s="71">
        <v>23.9</v>
      </c>
      <c r="DQ8" s="71">
        <v>24.3</v>
      </c>
      <c r="DR8" s="70">
        <v>68.099999999999994</v>
      </c>
      <c r="DS8" s="70">
        <v>77.8</v>
      </c>
      <c r="DT8" s="70">
        <v>79.8</v>
      </c>
      <c r="DU8" s="70">
        <v>4.5</v>
      </c>
      <c r="DV8" s="70">
        <v>9.4</v>
      </c>
      <c r="DW8" s="70">
        <v>45.8</v>
      </c>
      <c r="DX8" s="70">
        <v>48.9</v>
      </c>
      <c r="DY8" s="70">
        <v>50.3</v>
      </c>
      <c r="DZ8" s="70">
        <v>49.8</v>
      </c>
      <c r="EA8" s="70">
        <v>50.9</v>
      </c>
      <c r="EB8" s="70">
        <v>51.6</v>
      </c>
      <c r="EC8" s="70">
        <v>64.3</v>
      </c>
      <c r="ED8" s="70">
        <v>84.4</v>
      </c>
      <c r="EE8" s="70">
        <v>86.9</v>
      </c>
      <c r="EF8" s="70">
        <v>20.7</v>
      </c>
      <c r="EG8" s="70">
        <v>32</v>
      </c>
      <c r="EH8" s="70">
        <v>59.9</v>
      </c>
      <c r="EI8" s="70">
        <v>65.400000000000006</v>
      </c>
      <c r="EJ8" s="70">
        <v>65.7</v>
      </c>
      <c r="EK8" s="70">
        <v>65</v>
      </c>
      <c r="EL8" s="70">
        <v>66.8</v>
      </c>
      <c r="EM8" s="70">
        <v>67.599999999999994</v>
      </c>
      <c r="EN8" s="71">
        <v>21740366</v>
      </c>
      <c r="EO8" s="71">
        <v>21864134</v>
      </c>
      <c r="EP8" s="71">
        <v>21997351</v>
      </c>
      <c r="EQ8" s="71">
        <v>45988628</v>
      </c>
      <c r="ER8" s="71">
        <v>46072242</v>
      </c>
      <c r="ES8" s="71">
        <v>40264615</v>
      </c>
      <c r="ET8" s="71">
        <v>41593368</v>
      </c>
      <c r="EU8" s="71">
        <v>42578034</v>
      </c>
      <c r="EV8" s="71">
        <v>45645830</v>
      </c>
      <c r="EW8" s="71">
        <v>47082778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142</v>
      </c>
      <c r="C10" s="76" t="s">
        <v>143</v>
      </c>
      <c r="D10" s="76" t="s">
        <v>144</v>
      </c>
      <c r="E10" s="76" t="s">
        <v>145</v>
      </c>
      <c r="F10" s="76" t="s">
        <v>146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147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2019-01-23T08:09:26Z</cp:lastPrinted>
  <dcterms:created xsi:type="dcterms:W3CDTF">2018-12-07T10:41:22Z</dcterms:created>
  <dcterms:modified xsi:type="dcterms:W3CDTF">2019-01-23T08:10:03Z</dcterms:modified>
  <cp:category/>
</cp:coreProperties>
</file>