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929\Box\【02_課所共有】05_02_温暖化対策課\R06年度\中小担当\22_事業者支援\22_03_省エネ診断（省エネナビ）\22_03_030_省エネナビ　照会・回答・通知\ホームページ掲載\（060628）受付開始\"/>
    </mc:Choice>
  </mc:AlternateContent>
  <xr:revisionPtr revIDLastSave="0" documentId="13_ncr:1_{2A82854E-8786-4742-8C75-B0A73B65C341}" xr6:coauthVersionLast="36" xr6:coauthVersionMax="36" xr10:uidLastSave="{00000000-0000-0000-0000-000000000000}"/>
  <bookViews>
    <workbookView xWindow="0" yWindow="0" windowWidth="19200" windowHeight="7910" xr2:uid="{1995F61B-5C02-48A5-8B30-5554A5B06C7C}"/>
  </bookViews>
  <sheets>
    <sheet name="CO2換算シート" sheetId="1" r:id="rId1"/>
  </sheets>
  <externalReferences>
    <externalReference r:id="rId2"/>
    <externalReference r:id="rId3"/>
    <externalReference r:id="rId4"/>
  </externalReferences>
  <definedNames>
    <definedName name="inv補正COP" localSheetId="0">#REF!</definedName>
    <definedName name="inv補正COP">[1]空調導入前算定!$BB$29:$BM$53</definedName>
    <definedName name="_xlnm.Print_Area" localSheetId="0">CO2換算シート!$A$1:$O$49</definedName>
    <definedName name="Z_26C24DC6_626C_4A55_BA7B_D773309B51E5_.wvu.PrintArea" localSheetId="0" hidden="1">CO2換算シート!$A$1:$O$65</definedName>
    <definedName name="Z_26C24DC6_626C_4A55_BA7B_D773309B51E5_.wvu.Rows" localSheetId="0" hidden="1">CO2換算シート!$9:$9,CO2換算シート!$11:$11,CO2換算シート!$15:$16,CO2換算シート!$19:$19,CO2換算シート!$21:$25,CO2換算シート!$27:$30,CO2換算シート!$32:$34,CO2換算シート!$36:$36</definedName>
    <definedName name="大分類" localSheetId="0">[2]事業実施者・事業内容!$A$75:$R$75</definedName>
    <definedName name="大分類">[3]①!$A$36:$R$36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1" l="1"/>
  <c r="I62" i="1"/>
  <c r="O35" i="1"/>
  <c r="O36" i="1" s="1"/>
  <c r="M35" i="1"/>
  <c r="L35" i="1"/>
  <c r="J35" i="1"/>
  <c r="O34" i="1"/>
  <c r="M34" i="1"/>
  <c r="L34" i="1"/>
  <c r="J34" i="1"/>
  <c r="O33" i="1"/>
  <c r="M33" i="1"/>
  <c r="L33" i="1"/>
  <c r="J33" i="1"/>
  <c r="M30" i="1"/>
  <c r="L30" i="1"/>
  <c r="J30" i="1"/>
  <c r="O29" i="1"/>
  <c r="M29" i="1"/>
  <c r="L29" i="1"/>
  <c r="J29" i="1"/>
  <c r="O28" i="1"/>
  <c r="M28" i="1"/>
  <c r="L28" i="1"/>
  <c r="J28" i="1"/>
  <c r="O27" i="1"/>
  <c r="M27" i="1"/>
  <c r="L27" i="1"/>
  <c r="J27" i="1"/>
  <c r="O26" i="1"/>
  <c r="M26" i="1"/>
  <c r="L26" i="1"/>
  <c r="J26" i="1"/>
  <c r="O25" i="1"/>
  <c r="M25" i="1"/>
  <c r="L25" i="1"/>
  <c r="J25" i="1"/>
  <c r="O24" i="1"/>
  <c r="M24" i="1"/>
  <c r="L24" i="1"/>
  <c r="J24" i="1"/>
  <c r="O23" i="1"/>
  <c r="M23" i="1"/>
  <c r="L23" i="1"/>
  <c r="J23" i="1"/>
  <c r="O22" i="1"/>
  <c r="M22" i="1"/>
  <c r="L22" i="1"/>
  <c r="J22" i="1"/>
  <c r="O21" i="1"/>
  <c r="M21" i="1"/>
  <c r="L21" i="1"/>
  <c r="J21" i="1"/>
  <c r="O20" i="1"/>
  <c r="M20" i="1"/>
  <c r="L20" i="1"/>
  <c r="J20" i="1"/>
  <c r="O19" i="1"/>
  <c r="M19" i="1"/>
  <c r="L19" i="1"/>
  <c r="J19" i="1"/>
  <c r="O18" i="1"/>
  <c r="M18" i="1"/>
  <c r="L18" i="1"/>
  <c r="J18" i="1"/>
  <c r="O17" i="1"/>
  <c r="M17" i="1"/>
  <c r="L17" i="1"/>
  <c r="J17" i="1"/>
  <c r="O16" i="1"/>
  <c r="M16" i="1"/>
  <c r="L16" i="1"/>
  <c r="J16" i="1"/>
  <c r="O15" i="1"/>
  <c r="M15" i="1"/>
  <c r="L15" i="1"/>
  <c r="J15" i="1"/>
  <c r="O14" i="1"/>
  <c r="M14" i="1"/>
  <c r="L14" i="1"/>
  <c r="J14" i="1"/>
  <c r="O13" i="1"/>
  <c r="M13" i="1"/>
  <c r="L13" i="1"/>
  <c r="J13" i="1"/>
  <c r="O12" i="1"/>
  <c r="M12" i="1"/>
  <c r="L12" i="1"/>
  <c r="J12" i="1"/>
  <c r="O11" i="1"/>
  <c r="M11" i="1"/>
  <c r="L11" i="1"/>
  <c r="J11" i="1"/>
  <c r="O10" i="1"/>
  <c r="M10" i="1"/>
  <c r="L10" i="1"/>
  <c r="J10" i="1"/>
  <c r="O9" i="1"/>
  <c r="M9" i="1"/>
  <c r="L9" i="1"/>
  <c r="J9" i="1"/>
  <c r="J36" i="1" l="1"/>
  <c r="M36" i="1" s="1"/>
  <c r="O31" i="1"/>
  <c r="O37" i="1" s="1"/>
  <c r="J31" i="1"/>
  <c r="J37" i="1" s="1"/>
  <c r="M31" i="1" l="1"/>
  <c r="M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0" authorId="0" shapeId="0" xr:uid="{57D79DFD-CE56-4F82-AD5C-D5992B89C063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2" authorId="0" shapeId="0" xr:uid="{32927F4C-09A3-4808-BC15-FE0389085CE2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3" authorId="0" shapeId="0" xr:uid="{90924D11-B59A-465D-B34A-942893FEF13B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4" authorId="0" shapeId="0" xr:uid="{0D3CE999-E445-4EFB-B1B4-3109744CA6AD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5" authorId="0" shapeId="0" xr:uid="{C354B992-C0A5-4ECC-B237-EFF651838C4B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6" authorId="0" shapeId="0" xr:uid="{32FBB207-B6B8-4FAA-8C63-DF36420E181F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D17" authorId="0" shapeId="0" xr:uid="{419A8155-D657-4D25-A7A0-AC1BD839AAF0}">
      <text>
        <r>
          <rPr>
            <sz val="10"/>
            <color indexed="81"/>
            <rFont val="MS P ゴシック"/>
            <family val="3"/>
            <charset val="128"/>
          </rPr>
          <t>ＬＰＧについては、
使用料の確認ができる
いずれかの単位（トンor立米）の欄のみ入力してください。</t>
        </r>
      </text>
    </comment>
    <comment ref="F17" authorId="0" shapeId="0" xr:uid="{C2448B18-B952-4A26-BCC6-5FE7E5207A31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D18" authorId="0" shapeId="0" xr:uid="{182EB7DE-63D0-48F7-9EAB-D0A8329B81E5}">
      <text>
        <r>
          <rPr>
            <sz val="10"/>
            <color indexed="81"/>
            <rFont val="MS P ゴシック"/>
            <family val="3"/>
            <charset val="128"/>
          </rPr>
          <t>ＬＰＧについては、
使用料の確認ができる
いずれかの単位（トンor立米）の欄のみ入力してください。</t>
        </r>
      </text>
    </comment>
    <comment ref="F18" authorId="0" shapeId="0" xr:uid="{C2185775-402B-40AD-B933-30C91A817BDB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9" authorId="0" shapeId="0" xr:uid="{400993DE-9A31-4511-87AC-3E82FA2F9482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0" authorId="0" shapeId="0" xr:uid="{14BC6C90-E43B-4785-B5C9-3BB24AA15A67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1" authorId="0" shapeId="0" xr:uid="{8EC22042-FB8A-4846-BA2F-5CFEE8C0510D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2" authorId="0" shapeId="0" xr:uid="{EB7C3C82-6260-474B-981C-486560D3C836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3" authorId="0" shapeId="0" xr:uid="{4CEBBB81-AFCB-4D1A-B040-2D8ADBF54249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4" authorId="0" shapeId="0" xr:uid="{AFDB43FE-366B-4CFE-B331-EDC6F93EDAEB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5" authorId="0" shapeId="0" xr:uid="{30248570-08DD-4F06-957A-7DA69C1C1F5F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6" authorId="0" shapeId="0" xr:uid="{78FAB891-C4CF-4910-9394-8BEC7C6FA0E2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35" authorId="0" shapeId="0" xr:uid="{F62E6B6E-081F-4BB9-8870-0457F90A7D45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</commentList>
</comments>
</file>

<file path=xl/sharedStrings.xml><?xml version="1.0" encoding="utf-8"?>
<sst xmlns="http://schemas.openxmlformats.org/spreadsheetml/2006/main" count="203" uniqueCount="146">
  <si>
    <t>ＣＯ₂排出量換算チェックシート</t>
    <rPh sb="3" eb="5">
      <t>ハイシュツ</t>
    </rPh>
    <rPh sb="5" eb="6">
      <t>リョウ</t>
    </rPh>
    <rPh sb="6" eb="8">
      <t>カンサン</t>
    </rPh>
    <phoneticPr fontId="4"/>
  </si>
  <si>
    <t>１．CO₂排出量換算計算</t>
    <rPh sb="5" eb="7">
      <t>ハイシュツ</t>
    </rPh>
    <rPh sb="7" eb="8">
      <t>リョウ</t>
    </rPh>
    <rPh sb="8" eb="10">
      <t>カンサン</t>
    </rPh>
    <rPh sb="10" eb="12">
      <t>ケイサン</t>
    </rPh>
    <phoneticPr fontId="7"/>
  </si>
  <si>
    <t>事業者名：</t>
    <rPh sb="0" eb="1">
      <t>ジ</t>
    </rPh>
    <rPh sb="1" eb="2">
      <t>ギョウ</t>
    </rPh>
    <rPh sb="2" eb="3">
      <t>シャ</t>
    </rPh>
    <rPh sb="3" eb="4">
      <t>メイ</t>
    </rPh>
    <phoneticPr fontId="4"/>
  </si>
  <si>
    <t>○○○○○○ 様</t>
    <rPh sb="7" eb="8">
      <t>サマ</t>
    </rPh>
    <phoneticPr fontId="4"/>
  </si>
  <si>
    <t>作成日：</t>
    <rPh sb="0" eb="2">
      <t>サクセイ</t>
    </rPh>
    <rPh sb="2" eb="3">
      <t>ヒ</t>
    </rPh>
    <phoneticPr fontId="4"/>
  </si>
  <si>
    <t>令和○○年 ○月○○日</t>
    <rPh sb="0" eb="1">
      <t>レイ</t>
    </rPh>
    <rPh sb="1" eb="2">
      <t>ワ</t>
    </rPh>
    <phoneticPr fontId="4"/>
  </si>
  <si>
    <t>期  間：</t>
    <rPh sb="0" eb="1">
      <t>キ</t>
    </rPh>
    <rPh sb="3" eb="4">
      <t>アイダ</t>
    </rPh>
    <phoneticPr fontId="4"/>
  </si>
  <si>
    <t>○○○○年４月～○○○○年３月</t>
  </si>
  <si>
    <t>係数：埼玉県目標設定型排出量取引制度で使用している換算係数</t>
    <phoneticPr fontId="7"/>
  </si>
  <si>
    <t>種　　　類</t>
    <rPh sb="0" eb="1">
      <t>シュ</t>
    </rPh>
    <rPh sb="4" eb="5">
      <t>ルイ</t>
    </rPh>
    <phoneticPr fontId="4"/>
  </si>
  <si>
    <t>使用量</t>
    <rPh sb="0" eb="3">
      <t>シヨウリョウ</t>
    </rPh>
    <phoneticPr fontId="4"/>
  </si>
  <si>
    <t>単位当たり
発熱量</t>
    <rPh sb="0" eb="2">
      <t>タンイ</t>
    </rPh>
    <rPh sb="2" eb="3">
      <t>ア</t>
    </rPh>
    <rPh sb="6" eb="9">
      <t>ハツネツリョウ</t>
    </rPh>
    <phoneticPr fontId="4"/>
  </si>
  <si>
    <t>熱量</t>
    <phoneticPr fontId="4"/>
  </si>
  <si>
    <t>原油換算</t>
    <rPh sb="0" eb="2">
      <t>ゲンユ</t>
    </rPh>
    <rPh sb="2" eb="4">
      <t>カンサン</t>
    </rPh>
    <phoneticPr fontId="4"/>
  </si>
  <si>
    <t>原油換算係数</t>
    <rPh sb="0" eb="2">
      <t>ゲンユ</t>
    </rPh>
    <rPh sb="2" eb="4">
      <t>カンサン</t>
    </rPh>
    <rPh sb="4" eb="6">
      <t>ケイスウ</t>
    </rPh>
    <phoneticPr fontId="4"/>
  </si>
  <si>
    <t>原油換算使用量</t>
    <rPh sb="0" eb="2">
      <t>ゲンユ</t>
    </rPh>
    <rPh sb="2" eb="4">
      <t>カンサン</t>
    </rPh>
    <rPh sb="4" eb="7">
      <t>シヨウリョウ</t>
    </rPh>
    <phoneticPr fontId="4"/>
  </si>
  <si>
    <t>ＣＯ₂排出係数</t>
    <phoneticPr fontId="4"/>
  </si>
  <si>
    <t>ＣＯ₂排出量</t>
    <rPh sb="3" eb="5">
      <t>ハイシュツ</t>
    </rPh>
    <rPh sb="5" eb="6">
      <t>リョウ</t>
    </rPh>
    <phoneticPr fontId="4"/>
  </si>
  <si>
    <t>①</t>
    <phoneticPr fontId="4"/>
  </si>
  <si>
    <t>②</t>
    <phoneticPr fontId="4"/>
  </si>
  <si>
    <t>①×②</t>
    <phoneticPr fontId="4"/>
  </si>
  <si>
    <t>③</t>
    <phoneticPr fontId="4"/>
  </si>
  <si>
    <t>②×③</t>
    <phoneticPr fontId="4"/>
  </si>
  <si>
    <t>①×②×③</t>
    <phoneticPr fontId="4"/>
  </si>
  <si>
    <t>④</t>
    <phoneticPr fontId="4"/>
  </si>
  <si>
    <t>①×④</t>
    <phoneticPr fontId="4"/>
  </si>
  <si>
    <t>数値</t>
    <rPh sb="0" eb="2">
      <t>スウチ</t>
    </rPh>
    <phoneticPr fontId="4"/>
  </si>
  <si>
    <t>単位</t>
    <phoneticPr fontId="4"/>
  </si>
  <si>
    <t>単位</t>
    <rPh sb="0" eb="2">
      <t>タンイ</t>
    </rPh>
    <phoneticPr fontId="4"/>
  </si>
  <si>
    <t>GJ</t>
    <phoneticPr fontId="4"/>
  </si>
  <si>
    <t>kL/GJ</t>
    <phoneticPr fontId="4"/>
  </si>
  <si>
    <t>kL</t>
    <phoneticPr fontId="4"/>
  </si>
  <si>
    <t>t-ＣＯ₂</t>
    <phoneticPr fontId="4"/>
  </si>
  <si>
    <t>燃料及び熱</t>
    <rPh sb="0" eb="2">
      <t>ネンリョウ</t>
    </rPh>
    <rPh sb="2" eb="3">
      <t>オヨ</t>
    </rPh>
    <rPh sb="4" eb="5">
      <t>ネツ</t>
    </rPh>
    <phoneticPr fontId="4"/>
  </si>
  <si>
    <t>原油
（コンデンセートを除く）</t>
    <rPh sb="0" eb="2">
      <t>ゲンユ</t>
    </rPh>
    <rPh sb="12" eb="13">
      <t>ノゾ</t>
    </rPh>
    <phoneticPr fontId="4"/>
  </si>
  <si>
    <t>GJ/kL</t>
    <phoneticPr fontId="4"/>
  </si>
  <si>
    <t>揮発油
（ガソリン）</t>
    <rPh sb="0" eb="3">
      <t>キハツユ</t>
    </rPh>
    <phoneticPr fontId="4"/>
  </si>
  <si>
    <t>ナフサ</t>
    <phoneticPr fontId="4"/>
  </si>
  <si>
    <t>灯油</t>
    <rPh sb="0" eb="2">
      <t>トウユ</t>
    </rPh>
    <phoneticPr fontId="4"/>
  </si>
  <si>
    <t>軽油</t>
    <rPh sb="0" eb="2">
      <t>ケイユ</t>
    </rPh>
    <phoneticPr fontId="4"/>
  </si>
  <si>
    <t>Ａ重油</t>
    <rPh sb="1" eb="3">
      <t>ジュウユ</t>
    </rPh>
    <phoneticPr fontId="4"/>
  </si>
  <si>
    <t>Ｂ・Ｃ重油</t>
    <rPh sb="3" eb="5">
      <t>ジュウユ</t>
    </rPh>
    <phoneticPr fontId="4"/>
  </si>
  <si>
    <t>石油アスファルト</t>
    <rPh sb="0" eb="2">
      <t>セキユ</t>
    </rPh>
    <phoneticPr fontId="4"/>
  </si>
  <si>
    <t>t</t>
    <phoneticPr fontId="4"/>
  </si>
  <si>
    <t>GJ/t</t>
    <phoneticPr fontId="4"/>
  </si>
  <si>
    <t>石油ガス</t>
    <rPh sb="0" eb="2">
      <t>セキユ</t>
    </rPh>
    <phoneticPr fontId="4"/>
  </si>
  <si>
    <r>
      <t xml:space="preserve">液化石油ガス
（ＬＰＧ： </t>
    </r>
    <r>
      <rPr>
        <b/>
        <sz val="10"/>
        <rFont val="ＭＳ Ｐゴシック"/>
        <family val="3"/>
        <charset val="128"/>
      </rPr>
      <t>ｔ</t>
    </r>
    <r>
      <rPr>
        <sz val="9"/>
        <rFont val="ＭＳ Ｐゴシック"/>
        <family val="3"/>
        <charset val="128"/>
      </rPr>
      <t>）</t>
    </r>
    <phoneticPr fontId="4"/>
  </si>
  <si>
    <r>
      <t xml:space="preserve">液化石油ガス
（ＬＰＧ： </t>
    </r>
    <r>
      <rPr>
        <b/>
        <sz val="10"/>
        <rFont val="ＭＳ Ｐゴシック"/>
        <family val="3"/>
        <charset val="128"/>
      </rPr>
      <t>㎥</t>
    </r>
    <r>
      <rPr>
        <sz val="9"/>
        <rFont val="ＭＳ Ｐゴシック"/>
        <family val="3"/>
        <charset val="128"/>
      </rPr>
      <t>）</t>
    </r>
    <phoneticPr fontId="4"/>
  </si>
  <si>
    <t>㎥</t>
    <phoneticPr fontId="4"/>
  </si>
  <si>
    <t>GJ/㎥</t>
    <phoneticPr fontId="4"/>
  </si>
  <si>
    <t>石油系炭化水素ガス</t>
    <rPh sb="0" eb="3">
      <t>セキユケイ</t>
    </rPh>
    <rPh sb="3" eb="5">
      <t>タンカ</t>
    </rPh>
    <rPh sb="5" eb="7">
      <t>スイソ</t>
    </rPh>
    <phoneticPr fontId="4"/>
  </si>
  <si>
    <r>
      <t>千Nｍ</t>
    </r>
    <r>
      <rPr>
        <b/>
        <vertAlign val="superscript"/>
        <sz val="11"/>
        <rFont val="ＭＳ Ｐ明朝"/>
        <family val="1"/>
        <charset val="128"/>
      </rPr>
      <t>3</t>
    </r>
    <rPh sb="0" eb="1">
      <t>セン</t>
    </rPh>
    <phoneticPr fontId="4"/>
  </si>
  <si>
    <r>
      <t>GJ/千Nｍ</t>
    </r>
    <r>
      <rPr>
        <vertAlign val="superscript"/>
        <sz val="9"/>
        <rFont val="ＭＳ Ｐ明朝"/>
        <family val="1"/>
        <charset val="128"/>
      </rPr>
      <t>3</t>
    </r>
    <phoneticPr fontId="4"/>
  </si>
  <si>
    <t>液化天然ガス
(LNG)</t>
    <rPh sb="0" eb="2">
      <t>エキカ</t>
    </rPh>
    <rPh sb="2" eb="4">
      <t>テンネン</t>
    </rPh>
    <phoneticPr fontId="4"/>
  </si>
  <si>
    <t>石炭</t>
    <rPh sb="0" eb="2">
      <t>セキタン</t>
    </rPh>
    <phoneticPr fontId="4"/>
  </si>
  <si>
    <t>原料炭</t>
    <rPh sb="0" eb="2">
      <t>ゲンリョウ</t>
    </rPh>
    <rPh sb="2" eb="3">
      <t>タン</t>
    </rPh>
    <phoneticPr fontId="4"/>
  </si>
  <si>
    <t>一般炭</t>
    <rPh sb="0" eb="2">
      <t>イッパン</t>
    </rPh>
    <rPh sb="2" eb="3">
      <t>タン</t>
    </rPh>
    <phoneticPr fontId="4"/>
  </si>
  <si>
    <t>無煙炭</t>
    <rPh sb="0" eb="3">
      <t>ムエンタン</t>
    </rPh>
    <phoneticPr fontId="4"/>
  </si>
  <si>
    <t>石炭コークス</t>
    <rPh sb="0" eb="2">
      <t>セキタン</t>
    </rPh>
    <phoneticPr fontId="4"/>
  </si>
  <si>
    <t>都市ガス</t>
    <rPh sb="0" eb="2">
      <t>トシ</t>
    </rPh>
    <phoneticPr fontId="4"/>
  </si>
  <si>
    <r>
      <t>千ｍ</t>
    </r>
    <r>
      <rPr>
        <b/>
        <vertAlign val="superscript"/>
        <sz val="11"/>
        <rFont val="ＭＳ Ｐ明朝"/>
        <family val="1"/>
        <charset val="128"/>
      </rPr>
      <t>3</t>
    </r>
    <rPh sb="0" eb="1">
      <t>セン</t>
    </rPh>
    <phoneticPr fontId="4"/>
  </si>
  <si>
    <r>
      <t>GJ/千ｍ</t>
    </r>
    <r>
      <rPr>
        <vertAlign val="superscript"/>
        <sz val="9"/>
        <rFont val="ＭＳ Ｐ明朝"/>
        <family val="1"/>
        <charset val="128"/>
      </rPr>
      <t>3</t>
    </r>
    <phoneticPr fontId="4"/>
  </si>
  <si>
    <r>
      <t>千Nｍ</t>
    </r>
    <r>
      <rPr>
        <vertAlign val="superscript"/>
        <sz val="10"/>
        <rFont val="ＭＳ Ｐ明朝"/>
        <family val="1"/>
        <charset val="128"/>
      </rPr>
      <t>3</t>
    </r>
    <rPh sb="0" eb="1">
      <t>セン</t>
    </rPh>
    <phoneticPr fontId="4"/>
  </si>
  <si>
    <t>産業用蒸気</t>
    <rPh sb="0" eb="3">
      <t>サンギョウヨウ</t>
    </rPh>
    <rPh sb="3" eb="5">
      <t>ジョウキ</t>
    </rPh>
    <phoneticPr fontId="4"/>
  </si>
  <si>
    <t>GJ/GJ</t>
    <phoneticPr fontId="4"/>
  </si>
  <si>
    <t>小計</t>
    <phoneticPr fontId="4"/>
  </si>
  <si>
    <t>電気</t>
    <rPh sb="0" eb="2">
      <t>デンキ</t>
    </rPh>
    <phoneticPr fontId="4"/>
  </si>
  <si>
    <t>①</t>
  </si>
  <si>
    <t>③=①×②</t>
    <phoneticPr fontId="4"/>
  </si>
  <si>
    <t>⑤=①×②×④</t>
    <phoneticPr fontId="4"/>
  </si>
  <si>
    <t>千kWh</t>
    <rPh sb="0" eb="1">
      <t>セン</t>
    </rPh>
    <phoneticPr fontId="4"/>
  </si>
  <si>
    <t>GJ/千kWh</t>
    <rPh sb="3" eb="4">
      <t>セン</t>
    </rPh>
    <phoneticPr fontId="4"/>
  </si>
  <si>
    <t>合計</t>
    <rPh sb="0" eb="2">
      <t>ゴウケイ</t>
    </rPh>
    <phoneticPr fontId="4"/>
  </si>
  <si>
    <t>※「種類」は主なもののみ、これ以外は省略</t>
    <rPh sb="2" eb="4">
      <t>シュルイ</t>
    </rPh>
    <rPh sb="6" eb="7">
      <t>オモ</t>
    </rPh>
    <rPh sb="15" eb="17">
      <t>イガイ</t>
    </rPh>
    <rPh sb="18" eb="20">
      <t>ショウリャク</t>
    </rPh>
    <phoneticPr fontId="26"/>
  </si>
  <si>
    <t>※都市ガス、電気の「単位当たり発熱量」は、便宜的に上記数値で計算</t>
    <rPh sb="1" eb="3">
      <t>トシ</t>
    </rPh>
    <rPh sb="6" eb="8">
      <t>デンキ</t>
    </rPh>
    <rPh sb="10" eb="12">
      <t>タンイ</t>
    </rPh>
    <rPh sb="12" eb="13">
      <t>ア</t>
    </rPh>
    <rPh sb="15" eb="17">
      <t>ハツネツ</t>
    </rPh>
    <rPh sb="17" eb="18">
      <t>リョウ</t>
    </rPh>
    <rPh sb="21" eb="24">
      <t>ベンギテキ</t>
    </rPh>
    <rPh sb="25" eb="27">
      <t>ジョウキ</t>
    </rPh>
    <rPh sb="27" eb="29">
      <t>スウチ</t>
    </rPh>
    <rPh sb="30" eb="32">
      <t>ケイサン</t>
    </rPh>
    <phoneticPr fontId="26"/>
  </si>
  <si>
    <r>
      <t xml:space="preserve">２．効果計算係数
</t>
    </r>
    <r>
      <rPr>
        <sz val="9"/>
        <color theme="1"/>
        <rFont val="ＭＳ Ｐ明朝"/>
        <family val="1"/>
        <charset val="128"/>
      </rPr>
      <t/>
    </r>
    <rPh sb="2" eb="4">
      <t>コウカ</t>
    </rPh>
    <rPh sb="4" eb="6">
      <t>ケイサン</t>
    </rPh>
    <rPh sb="6" eb="8">
      <t>ケイスウ</t>
    </rPh>
    <phoneticPr fontId="7"/>
  </si>
  <si>
    <t>（個票シート等で、エネルギー使用量、ＣＯ２排出量、削減金額等の算出には下表の係数を使用しています。）</t>
  </si>
  <si>
    <t>エネルギー
の種類</t>
    <rPh sb="7" eb="9">
      <t>シュルイ</t>
    </rPh>
    <phoneticPr fontId="7"/>
  </si>
  <si>
    <t>単価</t>
    <rPh sb="0" eb="2">
      <t>タンカ</t>
    </rPh>
    <phoneticPr fontId="7"/>
  </si>
  <si>
    <t>原油換算係数 *2</t>
    <rPh sb="0" eb="2">
      <t>ゲンユ</t>
    </rPh>
    <rPh sb="2" eb="4">
      <t>カンサン</t>
    </rPh>
    <rPh sb="4" eb="6">
      <t>ケイスウ</t>
    </rPh>
    <phoneticPr fontId="7"/>
  </si>
  <si>
    <r>
      <t>CO</t>
    </r>
    <r>
      <rPr>
        <vertAlign val="sub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2"/>
        <charset val="128"/>
      </rPr>
      <t>排出係数</t>
    </r>
    <r>
      <rPr>
        <sz val="10"/>
        <color theme="1"/>
        <rFont val="ＭＳ Ｐ明朝"/>
        <family val="1"/>
        <charset val="128"/>
      </rPr>
      <t xml:space="preserve"> *2</t>
    </r>
    <rPh sb="3" eb="5">
      <t>ハイシュツ</t>
    </rPh>
    <rPh sb="5" eb="7">
      <t>ケイスウ</t>
    </rPh>
    <phoneticPr fontId="7"/>
  </si>
  <si>
    <t>記号</t>
    <rPh sb="0" eb="2">
      <t>キゴウ</t>
    </rPh>
    <phoneticPr fontId="7"/>
  </si>
  <si>
    <t>数値</t>
    <rPh sb="0" eb="2">
      <t>スウチ</t>
    </rPh>
    <phoneticPr fontId="7"/>
  </si>
  <si>
    <t>単位</t>
    <rPh sb="0" eb="2">
      <t>タンイ</t>
    </rPh>
    <phoneticPr fontId="7"/>
  </si>
  <si>
    <r>
      <t>電力</t>
    </r>
    <r>
      <rPr>
        <sz val="8"/>
        <color theme="1"/>
        <rFont val="ＭＳ Ｐ明朝"/>
        <family val="1"/>
        <charset val="128"/>
      </rPr>
      <t>　＊１</t>
    </r>
    <rPh sb="0" eb="2">
      <t>デンリョク</t>
    </rPh>
    <phoneticPr fontId="7"/>
  </si>
  <si>
    <t>dy</t>
    <phoneticPr fontId="7"/>
  </si>
  <si>
    <t>円/ｋWh</t>
    <rPh sb="0" eb="1">
      <t>エン</t>
    </rPh>
    <phoneticPr fontId="7"/>
  </si>
  <si>
    <t>do</t>
    <phoneticPr fontId="7"/>
  </si>
  <si>
    <t>ｋL/千ｋWh</t>
    <rPh sb="3" eb="4">
      <t>セン</t>
    </rPh>
    <phoneticPr fontId="7"/>
  </si>
  <si>
    <t>dc</t>
    <phoneticPr fontId="7"/>
  </si>
  <si>
    <r>
      <t>t-CO</t>
    </r>
    <r>
      <rPr>
        <vertAlign val="sub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2"/>
        <charset val="128"/>
      </rPr>
      <t>/千ｋWh</t>
    </r>
    <rPh sb="6" eb="7">
      <t>セン</t>
    </rPh>
    <phoneticPr fontId="7"/>
  </si>
  <si>
    <t>灯油</t>
    <rPh sb="0" eb="2">
      <t>トウユ</t>
    </rPh>
    <phoneticPr fontId="7"/>
  </si>
  <si>
    <t>ｔｙ</t>
    <phoneticPr fontId="7"/>
  </si>
  <si>
    <t>円/L</t>
    <rPh sb="0" eb="1">
      <t>エン</t>
    </rPh>
    <phoneticPr fontId="7"/>
  </si>
  <si>
    <t>to</t>
    <phoneticPr fontId="7"/>
  </si>
  <si>
    <t>ｋL/ｋL</t>
    <phoneticPr fontId="7"/>
  </si>
  <si>
    <t>ｔｃ</t>
    <phoneticPr fontId="7"/>
  </si>
  <si>
    <r>
      <t>t-CO</t>
    </r>
    <r>
      <rPr>
        <vertAlign val="sub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2"/>
        <charset val="128"/>
      </rPr>
      <t>/ｋL</t>
    </r>
    <phoneticPr fontId="7"/>
  </si>
  <si>
    <t>A重油</t>
    <rPh sb="1" eb="3">
      <t>ジュウユ</t>
    </rPh>
    <phoneticPr fontId="7"/>
  </si>
  <si>
    <t>ay</t>
    <phoneticPr fontId="7"/>
  </si>
  <si>
    <t>ao</t>
    <phoneticPr fontId="7"/>
  </si>
  <si>
    <t>ac</t>
    <phoneticPr fontId="7"/>
  </si>
  <si>
    <t>LPG(ｋｇ）</t>
    <phoneticPr fontId="7"/>
  </si>
  <si>
    <t>ｋy</t>
    <phoneticPr fontId="7"/>
  </si>
  <si>
    <t>円/ｋｇ</t>
    <phoneticPr fontId="7"/>
  </si>
  <si>
    <t>ｋo</t>
    <phoneticPr fontId="7"/>
  </si>
  <si>
    <r>
      <t>ｋL/</t>
    </r>
    <r>
      <rPr>
        <sz val="10"/>
        <rFont val="ＭＳ Ｐ明朝"/>
        <family val="1"/>
        <charset val="128"/>
      </rPr>
      <t>t</t>
    </r>
    <phoneticPr fontId="7"/>
  </si>
  <si>
    <t>ｋc</t>
    <phoneticPr fontId="7"/>
  </si>
  <si>
    <r>
      <t>t-CO</t>
    </r>
    <r>
      <rPr>
        <vertAlign val="sub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2"/>
        <charset val="128"/>
      </rPr>
      <t>/</t>
    </r>
    <r>
      <rPr>
        <sz val="10"/>
        <rFont val="ＭＳ Ｐ明朝"/>
        <family val="1"/>
        <charset val="128"/>
      </rPr>
      <t>ｔ</t>
    </r>
    <phoneticPr fontId="7"/>
  </si>
  <si>
    <t>ガソリン</t>
    <phoneticPr fontId="7"/>
  </si>
  <si>
    <t>ｋL/ｋL</t>
  </si>
  <si>
    <t>t-CO2/ｋL</t>
  </si>
  <si>
    <t>LPG（㎥）</t>
    <phoneticPr fontId="7"/>
  </si>
  <si>
    <t>ｍy</t>
    <phoneticPr fontId="7"/>
  </si>
  <si>
    <t>円/㎥</t>
    <phoneticPr fontId="7"/>
  </si>
  <si>
    <t>ｍo</t>
    <phoneticPr fontId="7"/>
  </si>
  <si>
    <t>ｋL/㎥</t>
    <phoneticPr fontId="7"/>
  </si>
  <si>
    <t>ｍc</t>
    <phoneticPr fontId="7"/>
  </si>
  <si>
    <r>
      <t>t-CO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/㎥</t>
    </r>
    <phoneticPr fontId="7"/>
  </si>
  <si>
    <t>軽油</t>
    <rPh sb="0" eb="2">
      <t>ケイユ</t>
    </rPh>
    <phoneticPr fontId="7"/>
  </si>
  <si>
    <t>円/㎥</t>
  </si>
  <si>
    <t>ｋL/㎥</t>
  </si>
  <si>
    <t>t-CO2/㎥</t>
  </si>
  <si>
    <t>都市ガス　１３A</t>
    <rPh sb="0" eb="2">
      <t>トシ</t>
    </rPh>
    <phoneticPr fontId="7"/>
  </si>
  <si>
    <t>gy</t>
    <phoneticPr fontId="7"/>
  </si>
  <si>
    <t>円/㎥</t>
    <rPh sb="0" eb="1">
      <t>エン</t>
    </rPh>
    <phoneticPr fontId="7"/>
  </si>
  <si>
    <t>go</t>
    <phoneticPr fontId="7"/>
  </si>
  <si>
    <t>ｋL/千㎥</t>
    <rPh sb="3" eb="4">
      <t>セン</t>
    </rPh>
    <phoneticPr fontId="7"/>
  </si>
  <si>
    <t>gc</t>
    <phoneticPr fontId="7"/>
  </si>
  <si>
    <r>
      <t>t-CO</t>
    </r>
    <r>
      <rPr>
        <vertAlign val="sub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2"/>
        <charset val="128"/>
      </rPr>
      <t>/千㎥</t>
    </r>
    <rPh sb="6" eb="7">
      <t>セン</t>
    </rPh>
    <phoneticPr fontId="7"/>
  </si>
  <si>
    <t>円/ｋｇ</t>
  </si>
  <si>
    <t>ｘｙ</t>
    <phoneticPr fontId="7"/>
  </si>
  <si>
    <t>ｘｏ</t>
    <phoneticPr fontId="7"/>
  </si>
  <si>
    <t>ｘｃ</t>
    <phoneticPr fontId="7"/>
  </si>
  <si>
    <t>ｋL/t</t>
  </si>
  <si>
    <t>t-CO2/ｔ</t>
  </si>
  <si>
    <t>＊１：単価は Ⅲ.エネルギーの使用状況シートの表より。　　＊２：係数は埼玉県排出量取引制度ガイドラインによります。</t>
    <rPh sb="3" eb="5">
      <t>タンカ</t>
    </rPh>
    <rPh sb="15" eb="17">
      <t>シヨウ</t>
    </rPh>
    <rPh sb="17" eb="19">
      <t>ジョウキョウ</t>
    </rPh>
    <rPh sb="23" eb="24">
      <t>ヒョウ</t>
    </rPh>
    <rPh sb="32" eb="34">
      <t>ケイスウ</t>
    </rPh>
    <rPh sb="35" eb="38">
      <t>サイタマケン</t>
    </rPh>
    <rPh sb="38" eb="40">
      <t>ハイシュツ</t>
    </rPh>
    <rPh sb="40" eb="41">
      <t>リョウ</t>
    </rPh>
    <rPh sb="41" eb="43">
      <t>トリヒキ</t>
    </rPh>
    <rPh sb="43" eb="45">
      <t>セイド</t>
    </rPh>
    <phoneticPr fontId="7"/>
  </si>
  <si>
    <t>原油のうちコンデンセート（ＮＧＬ）、石油コークス、コークス炉ガス、高炉ガス、転炉ガス、コールタール、都市ガス（６A)、産業用以外の蒸気、温水、冷水の行を削除し、ＣＯ₂排出量の列を追加した。</t>
    <rPh sb="59" eb="62">
      <t>サンギョウヨウ</t>
    </rPh>
    <rPh sb="62" eb="64">
      <t>イガイ</t>
    </rPh>
    <rPh sb="65" eb="67">
      <t>ジョウキ</t>
    </rPh>
    <rPh sb="68" eb="70">
      <t>オンスイ</t>
    </rPh>
    <rPh sb="71" eb="73">
      <t>レイスイ</t>
    </rPh>
    <phoneticPr fontId="4"/>
  </si>
  <si>
    <t>＊１　　都市ガスの「②単位当たり発熱量」については、標準状態（０℃、１気圧）を使用状態（１５℃）に換算する係数（０．９６６65）を
         標準状態における発熱量に掛けている。</t>
    <rPh sb="4" eb="6">
      <t>トシ</t>
    </rPh>
    <rPh sb="11" eb="13">
      <t>タンイ</t>
    </rPh>
    <rPh sb="13" eb="14">
      <t>ア</t>
    </rPh>
    <rPh sb="16" eb="17">
      <t>ハツ</t>
    </rPh>
    <rPh sb="17" eb="18">
      <t>ネツ</t>
    </rPh>
    <rPh sb="18" eb="19">
      <t>リョウ</t>
    </rPh>
    <rPh sb="26" eb="28">
      <t>ヒョウジュン</t>
    </rPh>
    <rPh sb="28" eb="30">
      <t>ジョウタイ</t>
    </rPh>
    <rPh sb="35" eb="37">
      <t>キアツ</t>
    </rPh>
    <rPh sb="39" eb="41">
      <t>シヨウ</t>
    </rPh>
    <rPh sb="41" eb="43">
      <t>ジョウタイ</t>
    </rPh>
    <rPh sb="49" eb="51">
      <t>カンサン</t>
    </rPh>
    <rPh sb="53" eb="55">
      <t>ケイスウ</t>
    </rPh>
    <rPh sb="75" eb="77">
      <t>ヒョウジュン</t>
    </rPh>
    <rPh sb="77" eb="79">
      <t>ジョウタイ</t>
    </rPh>
    <rPh sb="83" eb="85">
      <t>ハツネツ</t>
    </rPh>
    <rPh sb="85" eb="86">
      <t>リョウ</t>
    </rPh>
    <rPh sb="87" eb="88">
      <t>カ</t>
    </rPh>
    <phoneticPr fontId="4"/>
  </si>
  <si>
    <t>　　　　１３A(４６．０４MJ/㎥）：秩父ガス</t>
    <rPh sb="19" eb="21">
      <t>チチブ</t>
    </rPh>
    <phoneticPr fontId="4"/>
  </si>
  <si>
    <r>
      <t>＊２　　１３A(４５MJ/㎥）：東京ガス、武州ガス、大東ガス、伊</t>
    </r>
    <r>
      <rPr>
        <strike/>
        <sz val="10"/>
        <color rgb="FFFF0000"/>
        <rFont val="ＭＳ Ｐ明朝"/>
        <family val="1"/>
        <charset val="128"/>
      </rPr>
      <t>奈</t>
    </r>
    <r>
      <rPr>
        <strike/>
        <sz val="10"/>
        <color indexed="8"/>
        <rFont val="ＭＳ Ｐ明朝"/>
        <family val="1"/>
        <charset val="128"/>
      </rPr>
      <t>都市ガス、角栄ガス、幸手都市ガス、松栄ガス、
　　　　　　　　　　　　　　　坂戸ガス、日高都市ガス、鷺宮ガス</t>
    </r>
    <r>
      <rPr>
        <strike/>
        <sz val="10"/>
        <color rgb="FFFF0000"/>
        <rFont val="ＭＳ Ｐ明朝"/>
        <family val="1"/>
        <charset val="128"/>
      </rPr>
      <t>、東彩ガス、武蔵野ガス、太田都市ガス</t>
    </r>
    <rPh sb="16" eb="18">
      <t>トウキョウ</t>
    </rPh>
    <rPh sb="21" eb="23">
      <t>ブシュウ</t>
    </rPh>
    <rPh sb="26" eb="28">
      <t>ダイトウ</t>
    </rPh>
    <rPh sb="31" eb="33">
      <t>イナ</t>
    </rPh>
    <rPh sb="33" eb="35">
      <t>トシ</t>
    </rPh>
    <rPh sb="38" eb="40">
      <t>カクエイ</t>
    </rPh>
    <rPh sb="43" eb="45">
      <t>サッテ</t>
    </rPh>
    <rPh sb="45" eb="47">
      <t>トシ</t>
    </rPh>
    <rPh sb="50" eb="51">
      <t>マツ</t>
    </rPh>
    <rPh sb="51" eb="52">
      <t>サカエ</t>
    </rPh>
    <rPh sb="88" eb="89">
      <t>トウ</t>
    </rPh>
    <rPh sb="89" eb="90">
      <t>サイ</t>
    </rPh>
    <rPh sb="93" eb="96">
      <t>ムサシノ</t>
    </rPh>
    <rPh sb="99" eb="101">
      <t>オオタ</t>
    </rPh>
    <rPh sb="101" eb="103">
      <t>トシ</t>
    </rPh>
    <phoneticPr fontId="4"/>
  </si>
  <si>
    <r>
      <t>　　　　１３A(４３．１２MJ/㎥）：入間ガス、新日本瓦斯、西武ガス</t>
    </r>
    <r>
      <rPr>
        <strike/>
        <sz val="10"/>
        <color rgb="FFFF0000"/>
        <rFont val="ＭＳ Ｐ明朝"/>
        <family val="1"/>
        <charset val="128"/>
      </rPr>
      <t>、埼玉ガス、本庄ガスの一部</t>
    </r>
    <rPh sb="19" eb="21">
      <t>イルマ</t>
    </rPh>
    <rPh sb="24" eb="27">
      <t>シンニホン</t>
    </rPh>
    <rPh sb="27" eb="29">
      <t>ガス</t>
    </rPh>
    <rPh sb="30" eb="32">
      <t>セイブ</t>
    </rPh>
    <rPh sb="40" eb="42">
      <t>ホンジョウ</t>
    </rPh>
    <rPh sb="45" eb="47">
      <t>イチブ</t>
    </rPh>
    <phoneticPr fontId="4"/>
  </si>
  <si>
    <r>
      <t>　　　　１２A（４１．８６MJ/㎥）：</t>
    </r>
    <r>
      <rPr>
        <strike/>
        <sz val="10"/>
        <color rgb="FFFF0000"/>
        <rFont val="ＭＳ Ｐ明朝"/>
        <family val="1"/>
        <charset val="128"/>
      </rPr>
      <t>本庄ガスの一部</t>
    </r>
    <rPh sb="19" eb="21">
      <t>ホンジョウ</t>
    </rPh>
    <rPh sb="24" eb="26">
      <t>イチブ</t>
    </rPh>
    <phoneticPr fontId="4"/>
  </si>
  <si>
    <t>＊３　　都市ガスは１３Ａ低圧として、43.5MJ/m³で統一</t>
    <rPh sb="4" eb="6">
      <t>トシ</t>
    </rPh>
    <rPh sb="12" eb="14">
      <t>テイアツ</t>
    </rPh>
    <rPh sb="28" eb="30">
      <t>トウイツ</t>
    </rPh>
    <phoneticPr fontId="3"/>
  </si>
  <si>
    <t>＊４　　LPGの産気率はその他（４８２m³/ｋｇ）とした。</t>
    <rPh sb="8" eb="9">
      <t>サン</t>
    </rPh>
    <rPh sb="9" eb="10">
      <t>キ</t>
    </rPh>
    <rPh sb="10" eb="11">
      <t>リツ</t>
    </rPh>
    <rPh sb="14" eb="15">
      <t>タ</t>
    </rPh>
    <phoneticPr fontId="3"/>
  </si>
  <si>
    <t>※LPG：1㎥＝２．０７５㎏（その他組成）</t>
    <rPh sb="17" eb="18">
      <t>タ</t>
    </rPh>
    <rPh sb="18" eb="20">
      <t>ソセイ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</si>
</sst>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▲ &quot;0.0"/>
    <numFmt numFmtId="177" formatCode="#,##0.0;&quot;▲ &quot;#,##0.0"/>
    <numFmt numFmtId="178" formatCode="0.00000"/>
  </numFmts>
  <fonts count="42"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明朝"/>
      <family val="2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vertAlign val="superscript"/>
      <sz val="11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明朝"/>
      <family val="2"/>
      <charset val="128"/>
    </font>
    <font>
      <vertAlign val="subscript"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2"/>
      <charset val="128"/>
    </font>
    <font>
      <vertAlign val="subscript"/>
      <sz val="10"/>
      <name val="ＭＳ Ｐ明朝"/>
      <family val="1"/>
      <charset val="128"/>
    </font>
    <font>
      <b/>
      <sz val="10"/>
      <color indexed="59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0"/>
      <color rgb="FFFF0000"/>
      <name val="ＭＳ Ｐ明朝"/>
      <family val="2"/>
      <charset val="128"/>
    </font>
    <font>
      <strike/>
      <sz val="10"/>
      <color indexed="8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243">
    <xf numFmtId="0" fontId="0" fillId="0" borderId="0" xfId="0">
      <alignment vertical="center"/>
    </xf>
    <xf numFmtId="0" fontId="5" fillId="0" borderId="0" xfId="1" applyNumberFormat="1" applyFont="1" applyProtection="1">
      <alignment vertical="center"/>
    </xf>
    <xf numFmtId="0" fontId="5" fillId="2" borderId="0" xfId="1" applyNumberFormat="1" applyFont="1" applyFill="1" applyProtection="1">
      <alignment vertical="center"/>
    </xf>
    <xf numFmtId="0" fontId="6" fillId="2" borderId="0" xfId="1" applyNumberFormat="1" applyFont="1" applyFill="1" applyAlignment="1" applyProtection="1">
      <alignment horizontal="left" vertical="center"/>
    </xf>
    <xf numFmtId="0" fontId="5" fillId="2" borderId="0" xfId="1" applyNumberFormat="1" applyFont="1" applyFill="1" applyAlignment="1" applyProtection="1">
      <alignment horizontal="left" vertical="center"/>
    </xf>
    <xf numFmtId="0" fontId="5" fillId="0" borderId="0" xfId="1" applyNumberFormat="1" applyFont="1" applyAlignment="1" applyProtection="1">
      <alignment vertical="center"/>
    </xf>
    <xf numFmtId="0" fontId="1" fillId="0" borderId="0" xfId="1" applyNumberFormat="1" applyFont="1" applyBorder="1" applyAlignment="1" applyProtection="1">
      <alignment vertical="center"/>
    </xf>
    <xf numFmtId="0" fontId="5" fillId="0" borderId="0" xfId="1" applyNumberFormat="1" applyFont="1" applyBorder="1" applyAlignment="1" applyProtection="1">
      <alignment vertical="center"/>
    </xf>
    <xf numFmtId="0" fontId="1" fillId="0" borderId="0" xfId="1" applyNumberFormat="1" applyFont="1" applyBorder="1" applyAlignment="1" applyProtection="1">
      <alignment horizontal="right" vertical="center" wrapText="1"/>
    </xf>
    <xf numFmtId="0" fontId="8" fillId="0" borderId="0" xfId="1" applyNumberFormat="1" applyFont="1" applyFill="1" applyBorder="1" applyAlignment="1" applyProtection="1">
      <alignment horizontal="left" vertical="center"/>
    </xf>
    <xf numFmtId="0" fontId="10" fillId="2" borderId="5" xfId="2" applyNumberFormat="1" applyFont="1" applyFill="1" applyBorder="1" applyAlignment="1" applyProtection="1">
      <alignment horizontal="center" vertical="center" wrapText="1"/>
    </xf>
    <xf numFmtId="0" fontId="10" fillId="0" borderId="8" xfId="2" applyNumberFormat="1" applyFont="1" applyFill="1" applyBorder="1" applyAlignment="1" applyProtection="1">
      <alignment horizontal="center" vertical="center" wrapText="1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2" borderId="9" xfId="2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Border="1" applyAlignment="1" applyProtection="1">
      <alignment horizontal="center" vertical="center" wrapText="1"/>
    </xf>
    <xf numFmtId="0" fontId="5" fillId="0" borderId="9" xfId="1" applyNumberFormat="1" applyFont="1" applyBorder="1" applyAlignment="1" applyProtection="1">
      <alignment horizontal="center" vertical="center" wrapText="1"/>
    </xf>
    <xf numFmtId="0" fontId="12" fillId="2" borderId="15" xfId="2" applyNumberFormat="1" applyFont="1" applyFill="1" applyBorder="1" applyAlignment="1" applyProtection="1">
      <alignment horizontal="center" vertical="center" wrapText="1"/>
    </xf>
    <xf numFmtId="0" fontId="11" fillId="2" borderId="16" xfId="2" applyNumberFormat="1" applyFont="1" applyFill="1" applyBorder="1" applyAlignment="1" applyProtection="1">
      <alignment horizontal="center" vertical="center" wrapText="1"/>
    </xf>
    <xf numFmtId="0" fontId="12" fillId="2" borderId="17" xfId="2" applyNumberFormat="1" applyFont="1" applyFill="1" applyBorder="1" applyAlignment="1" applyProtection="1">
      <alignment horizontal="center" vertical="center" wrapText="1"/>
    </xf>
    <xf numFmtId="0" fontId="13" fillId="0" borderId="15" xfId="1" applyNumberFormat="1" applyFont="1" applyBorder="1" applyAlignment="1" applyProtection="1">
      <alignment horizontal="center" vertical="center"/>
    </xf>
    <xf numFmtId="0" fontId="14" fillId="0" borderId="17" xfId="1" applyNumberFormat="1" applyFont="1" applyBorder="1" applyAlignment="1" applyProtection="1">
      <alignment horizontal="center" vertical="center" wrapText="1"/>
    </xf>
    <xf numFmtId="0" fontId="10" fillId="2" borderId="20" xfId="2" applyNumberFormat="1" applyFont="1" applyFill="1" applyBorder="1" applyAlignment="1" applyProtection="1">
      <alignment horizontal="center" vertical="center"/>
    </xf>
    <xf numFmtId="0" fontId="10" fillId="2" borderId="21" xfId="2" applyNumberFormat="1" applyFont="1" applyFill="1" applyBorder="1" applyAlignment="1" applyProtection="1">
      <alignment horizontal="center" vertical="center"/>
    </xf>
    <xf numFmtId="0" fontId="10" fillId="2" borderId="20" xfId="2" applyNumberFormat="1" applyFont="1" applyFill="1" applyBorder="1" applyAlignment="1" applyProtection="1">
      <alignment horizontal="center" vertical="center" wrapText="1"/>
    </xf>
    <xf numFmtId="0" fontId="10" fillId="2" borderId="21" xfId="2" applyNumberFormat="1" applyFont="1" applyFill="1" applyBorder="1" applyAlignment="1" applyProtection="1">
      <alignment horizontal="center" vertical="center" wrapText="1"/>
    </xf>
    <xf numFmtId="0" fontId="12" fillId="2" borderId="22" xfId="2" applyNumberFormat="1" applyFont="1" applyFill="1" applyBorder="1" applyAlignment="1" applyProtection="1">
      <alignment horizontal="center" vertical="center" wrapText="1"/>
    </xf>
    <xf numFmtId="0" fontId="12" fillId="2" borderId="23" xfId="2" applyNumberFormat="1" applyFont="1" applyFill="1" applyBorder="1" applyAlignment="1" applyProtection="1">
      <alignment horizontal="center" vertical="center" wrapText="1"/>
    </xf>
    <xf numFmtId="0" fontId="12" fillId="2" borderId="20" xfId="2" applyNumberFormat="1" applyFont="1" applyFill="1" applyBorder="1" applyAlignment="1" applyProtection="1">
      <alignment horizontal="center" vertical="center" wrapText="1"/>
    </xf>
    <xf numFmtId="0" fontId="12" fillId="2" borderId="24" xfId="2" applyNumberFormat="1" applyFont="1" applyFill="1" applyBorder="1" applyAlignment="1" applyProtection="1">
      <alignment horizontal="center" vertical="center" wrapText="1"/>
    </xf>
    <xf numFmtId="0" fontId="14" fillId="0" borderId="24" xfId="1" applyNumberFormat="1" applyFont="1" applyBorder="1" applyAlignment="1" applyProtection="1">
      <alignment horizontal="center" vertical="center"/>
    </xf>
    <xf numFmtId="0" fontId="15" fillId="3" borderId="29" xfId="3" applyNumberFormat="1" applyFont="1" applyFill="1" applyBorder="1" applyAlignment="1" applyProtection="1">
      <alignment horizontal="right" vertical="center"/>
    </xf>
    <xf numFmtId="0" fontId="15" fillId="2" borderId="30" xfId="2" applyNumberFormat="1" applyFont="1" applyFill="1" applyBorder="1" applyAlignment="1" applyProtection="1">
      <alignment horizontal="center" vertical="center"/>
    </xf>
    <xf numFmtId="0" fontId="15" fillId="2" borderId="26" xfId="2" applyNumberFormat="1" applyFont="1" applyFill="1" applyBorder="1" applyAlignment="1" applyProtection="1">
      <alignment horizontal="center" vertical="center" wrapText="1"/>
    </xf>
    <xf numFmtId="0" fontId="15" fillId="2" borderId="31" xfId="2" applyNumberFormat="1" applyFont="1" applyFill="1" applyBorder="1" applyAlignment="1" applyProtection="1">
      <alignment horizontal="center" vertical="center" wrapText="1"/>
    </xf>
    <xf numFmtId="0" fontId="15" fillId="2" borderId="32" xfId="2" applyNumberFormat="1" applyFont="1" applyFill="1" applyBorder="1" applyAlignment="1" applyProtection="1">
      <alignment horizontal="center" vertical="center" wrapText="1"/>
    </xf>
    <xf numFmtId="0" fontId="15" fillId="2" borderId="33" xfId="2" applyNumberFormat="1" applyFont="1" applyFill="1" applyBorder="1" applyAlignment="1" applyProtection="1">
      <alignment horizontal="center" vertical="center" wrapText="1"/>
    </xf>
    <xf numFmtId="0" fontId="15" fillId="4" borderId="34" xfId="2" applyNumberFormat="1" applyFont="1" applyFill="1" applyBorder="1" applyAlignment="1" applyProtection="1">
      <alignment horizontal="right" vertical="center" wrapText="1"/>
    </xf>
    <xf numFmtId="0" fontId="17" fillId="0" borderId="27" xfId="1" applyNumberFormat="1" applyFont="1" applyBorder="1" applyAlignment="1" applyProtection="1">
      <alignment vertical="center"/>
    </xf>
    <xf numFmtId="0" fontId="17" fillId="5" borderId="35" xfId="1" applyNumberFormat="1" applyFont="1" applyFill="1" applyBorder="1" applyAlignment="1" applyProtection="1">
      <alignment horizontal="right" vertical="center"/>
    </xf>
    <xf numFmtId="0" fontId="15" fillId="0" borderId="29" xfId="3" applyNumberFormat="1" applyFont="1" applyFill="1" applyBorder="1" applyAlignment="1" applyProtection="1">
      <alignment horizontal="right" vertical="center"/>
      <protection locked="0"/>
    </xf>
    <xf numFmtId="0" fontId="18" fillId="2" borderId="39" xfId="2" applyNumberFormat="1" applyFont="1" applyFill="1" applyBorder="1" applyAlignment="1" applyProtection="1">
      <alignment horizontal="center" vertical="center"/>
    </xf>
    <xf numFmtId="0" fontId="16" fillId="2" borderId="33" xfId="2" applyNumberFormat="1" applyFont="1" applyFill="1" applyBorder="1" applyAlignment="1" applyProtection="1">
      <alignment horizontal="center" vertical="center" wrapText="1"/>
    </xf>
    <xf numFmtId="0" fontId="16" fillId="2" borderId="39" xfId="2" applyNumberFormat="1" applyFont="1" applyFill="1" applyBorder="1" applyAlignment="1" applyProtection="1">
      <alignment horizontal="center" vertical="center" wrapText="1"/>
    </xf>
    <xf numFmtId="0" fontId="15" fillId="2" borderId="40" xfId="2" applyNumberFormat="1" applyFont="1" applyFill="1" applyBorder="1" applyAlignment="1" applyProtection="1">
      <alignment horizontal="center" vertical="center" wrapText="1"/>
    </xf>
    <xf numFmtId="176" fontId="15" fillId="0" borderId="34" xfId="2" applyNumberFormat="1" applyFont="1" applyFill="1" applyBorder="1" applyAlignment="1" applyProtection="1">
      <alignment horizontal="right" vertical="center" wrapText="1"/>
    </xf>
    <xf numFmtId="0" fontId="19" fillId="0" borderId="37" xfId="1" applyNumberFormat="1" applyFont="1" applyBorder="1" applyProtection="1">
      <alignment vertical="center"/>
    </xf>
    <xf numFmtId="177" fontId="17" fillId="5" borderId="42" xfId="1" applyNumberFormat="1" applyFont="1" applyFill="1" applyBorder="1" applyAlignment="1" applyProtection="1">
      <alignment horizontal="right" vertical="center"/>
    </xf>
    <xf numFmtId="0" fontId="18" fillId="2" borderId="50" xfId="2" applyNumberFormat="1" applyFont="1" applyFill="1" applyBorder="1" applyAlignment="1" applyProtection="1">
      <alignment horizontal="center" vertical="center"/>
    </xf>
    <xf numFmtId="0" fontId="15" fillId="2" borderId="50" xfId="2" applyNumberFormat="1" applyFont="1" applyFill="1" applyBorder="1" applyAlignment="1" applyProtection="1">
      <alignment horizontal="center" vertical="center"/>
    </xf>
    <xf numFmtId="0" fontId="15" fillId="2" borderId="39" xfId="2" applyNumberFormat="1" applyFont="1" applyFill="1" applyBorder="1" applyAlignment="1" applyProtection="1">
      <alignment horizontal="center" vertical="center"/>
    </xf>
    <xf numFmtId="0" fontId="16" fillId="2" borderId="33" xfId="2" applyNumberFormat="1" applyFont="1" applyFill="1" applyBorder="1" applyAlignment="1" applyProtection="1">
      <alignment horizontal="center" vertical="center"/>
    </xf>
    <xf numFmtId="0" fontId="16" fillId="2" borderId="39" xfId="2" applyNumberFormat="1" applyFont="1" applyFill="1" applyBorder="1" applyAlignment="1" applyProtection="1">
      <alignment horizontal="center" vertical="center"/>
    </xf>
    <xf numFmtId="0" fontId="5" fillId="2" borderId="52" xfId="1" applyNumberFormat="1" applyFont="1" applyFill="1" applyBorder="1" applyAlignment="1" applyProtection="1">
      <alignment vertical="center" wrapText="1"/>
    </xf>
    <xf numFmtId="0" fontId="15" fillId="2" borderId="59" xfId="2" applyNumberFormat="1" applyFont="1" applyFill="1" applyBorder="1" applyAlignment="1" applyProtection="1">
      <alignment horizontal="center" vertical="center"/>
    </xf>
    <xf numFmtId="0" fontId="16" fillId="2" borderId="60" xfId="2" applyNumberFormat="1" applyFont="1" applyFill="1" applyBorder="1" applyAlignment="1" applyProtection="1">
      <alignment horizontal="center" vertical="center" wrapText="1"/>
    </xf>
    <xf numFmtId="176" fontId="17" fillId="0" borderId="61" xfId="1" applyNumberFormat="1" applyFont="1" applyFill="1" applyBorder="1" applyAlignment="1" applyProtection="1">
      <alignment horizontal="right" vertical="center"/>
    </xf>
    <xf numFmtId="0" fontId="19" fillId="0" borderId="62" xfId="1" applyNumberFormat="1" applyFont="1" applyBorder="1" applyProtection="1">
      <alignment vertical="center"/>
    </xf>
    <xf numFmtId="0" fontId="15" fillId="2" borderId="66" xfId="3" applyNumberFormat="1" applyFont="1" applyFill="1" applyBorder="1" applyAlignment="1" applyProtection="1">
      <alignment horizontal="center" vertical="center"/>
    </xf>
    <xf numFmtId="0" fontId="15" fillId="2" borderId="67" xfId="2" applyNumberFormat="1" applyFont="1" applyFill="1" applyBorder="1" applyAlignment="1" applyProtection="1">
      <alignment horizontal="center" vertical="center"/>
    </xf>
    <xf numFmtId="0" fontId="16" fillId="2" borderId="68" xfId="2" applyNumberFormat="1" applyFont="1" applyFill="1" applyBorder="1" applyAlignment="1" applyProtection="1">
      <alignment horizontal="center" vertical="center"/>
    </xf>
    <xf numFmtId="0" fontId="16" fillId="2" borderId="67" xfId="2" applyNumberFormat="1" applyFont="1" applyFill="1" applyBorder="1" applyAlignment="1" applyProtection="1">
      <alignment horizontal="center" vertical="center"/>
    </xf>
    <xf numFmtId="0" fontId="15" fillId="2" borderId="68" xfId="2" applyNumberFormat="1" applyFont="1" applyFill="1" applyBorder="1" applyAlignment="1" applyProtection="1">
      <alignment horizontal="center" vertical="center"/>
    </xf>
    <xf numFmtId="0" fontId="16" fillId="2" borderId="68" xfId="2" applyNumberFormat="1" applyFont="1" applyFill="1" applyBorder="1" applyAlignment="1" applyProtection="1">
      <alignment horizontal="center" vertical="center" wrapText="1"/>
    </xf>
    <xf numFmtId="176" fontId="17" fillId="0" borderId="69" xfId="1" applyNumberFormat="1" applyFont="1" applyFill="1" applyBorder="1" applyAlignment="1" applyProtection="1">
      <alignment horizontal="right" vertical="center"/>
    </xf>
    <xf numFmtId="0" fontId="19" fillId="0" borderId="46" xfId="1" applyNumberFormat="1" applyFont="1" applyBorder="1" applyProtection="1">
      <alignment vertical="center"/>
    </xf>
    <xf numFmtId="177" fontId="17" fillId="5" borderId="70" xfId="1" applyNumberFormat="1" applyFont="1" applyFill="1" applyBorder="1" applyAlignment="1" applyProtection="1">
      <alignment horizontal="right" vertical="center"/>
    </xf>
    <xf numFmtId="0" fontId="15" fillId="2" borderId="71" xfId="2" applyNumberFormat="1" applyFont="1" applyFill="1" applyBorder="1" applyAlignment="1" applyProtection="1">
      <alignment horizontal="center" vertical="center"/>
    </xf>
    <xf numFmtId="0" fontId="16" fillId="2" borderId="48" xfId="2" applyNumberFormat="1" applyFont="1" applyFill="1" applyBorder="1" applyAlignment="1" applyProtection="1">
      <alignment horizontal="center" vertical="center"/>
    </xf>
    <xf numFmtId="0" fontId="16" fillId="2" borderId="30" xfId="2" applyNumberFormat="1" applyFont="1" applyFill="1" applyBorder="1" applyAlignment="1" applyProtection="1">
      <alignment horizontal="center" vertical="center"/>
    </xf>
    <xf numFmtId="0" fontId="15" fillId="2" borderId="48" xfId="2" applyNumberFormat="1" applyFont="1" applyFill="1" applyBorder="1" applyAlignment="1" applyProtection="1">
      <alignment horizontal="center" vertical="center" wrapText="1"/>
    </xf>
    <xf numFmtId="0" fontId="16" fillId="2" borderId="48" xfId="2" applyNumberFormat="1" applyFont="1" applyFill="1" applyBorder="1" applyAlignment="1" applyProtection="1">
      <alignment horizontal="center" vertical="center" wrapText="1"/>
    </xf>
    <xf numFmtId="0" fontId="19" fillId="0" borderId="66" xfId="1" applyNumberFormat="1" applyFont="1" applyBorder="1" applyProtection="1">
      <alignment vertical="center"/>
    </xf>
    <xf numFmtId="177" fontId="17" fillId="5" borderId="69" xfId="1" applyNumberFormat="1" applyFont="1" applyFill="1" applyBorder="1" applyAlignment="1" applyProtection="1">
      <alignment horizontal="right" vertical="center"/>
    </xf>
    <xf numFmtId="0" fontId="15" fillId="3" borderId="29" xfId="3" applyNumberFormat="1" applyFont="1" applyFill="1" applyBorder="1" applyAlignment="1" applyProtection="1">
      <alignment horizontal="center" vertical="center"/>
    </xf>
    <xf numFmtId="0" fontId="16" fillId="2" borderId="51" xfId="2" applyNumberFormat="1" applyFont="1" applyFill="1" applyBorder="1" applyAlignment="1" applyProtection="1">
      <alignment horizontal="center" vertical="center" wrapText="1"/>
    </xf>
    <xf numFmtId="176" fontId="15" fillId="0" borderId="72" xfId="2" applyNumberFormat="1" applyFont="1" applyFill="1" applyBorder="1" applyAlignment="1" applyProtection="1">
      <alignment horizontal="right" vertical="center" wrapText="1"/>
    </xf>
    <xf numFmtId="0" fontId="15" fillId="0" borderId="29" xfId="3" applyNumberFormat="1" applyFont="1" applyFill="1" applyBorder="1" applyAlignment="1" applyProtection="1">
      <alignment horizontal="center" vertical="center"/>
      <protection locked="0"/>
    </xf>
    <xf numFmtId="0" fontId="23" fillId="2" borderId="39" xfId="2" applyNumberFormat="1" applyFont="1" applyFill="1" applyBorder="1" applyAlignment="1" applyProtection="1">
      <alignment horizontal="center" vertical="center"/>
    </xf>
    <xf numFmtId="0" fontId="16" fillId="2" borderId="73" xfId="2" applyNumberFormat="1" applyFont="1" applyFill="1" applyBorder="1" applyAlignment="1" applyProtection="1">
      <alignment horizontal="center" vertical="center" wrapText="1"/>
    </xf>
    <xf numFmtId="176" fontId="15" fillId="0" borderId="74" xfId="2" applyNumberFormat="1" applyFont="1" applyFill="1" applyBorder="1" applyAlignment="1" applyProtection="1">
      <alignment horizontal="right" vertical="center" wrapText="1"/>
    </xf>
    <xf numFmtId="0" fontId="24" fillId="0" borderId="75" xfId="1" applyNumberFormat="1" applyFont="1" applyFill="1" applyBorder="1" applyProtection="1">
      <alignment vertical="center"/>
    </xf>
    <xf numFmtId="177" fontId="17" fillId="5" borderId="74" xfId="1" applyNumberFormat="1" applyFont="1" applyFill="1" applyBorder="1" applyAlignment="1" applyProtection="1">
      <alignment horizontal="right" vertical="center"/>
    </xf>
    <xf numFmtId="0" fontId="15" fillId="2" borderId="79" xfId="2" applyNumberFormat="1" applyFont="1" applyFill="1" applyBorder="1" applyProtection="1">
      <alignment vertical="center"/>
    </xf>
    <xf numFmtId="0" fontId="15" fillId="2" borderId="60" xfId="2" applyNumberFormat="1" applyFont="1" applyFill="1" applyBorder="1" applyAlignment="1" applyProtection="1">
      <alignment horizontal="center" vertical="center" wrapText="1"/>
    </xf>
    <xf numFmtId="0" fontId="19" fillId="0" borderId="80" xfId="1" applyNumberFormat="1" applyFont="1" applyBorder="1" applyAlignment="1" applyProtection="1">
      <alignment vertical="center" wrapText="1"/>
    </xf>
    <xf numFmtId="177" fontId="17" fillId="5" borderId="72" xfId="1" applyNumberFormat="1" applyFont="1" applyFill="1" applyBorder="1" applyAlignment="1" applyProtection="1">
      <alignment horizontal="right" vertical="center"/>
    </xf>
    <xf numFmtId="0" fontId="15" fillId="2" borderId="87" xfId="2" applyNumberFormat="1" applyFont="1" applyFill="1" applyBorder="1" applyAlignment="1" applyProtection="1">
      <alignment horizontal="center" vertical="center"/>
    </xf>
    <xf numFmtId="0" fontId="17" fillId="0" borderId="88" xfId="1" applyNumberFormat="1" applyFont="1" applyBorder="1" applyAlignment="1" applyProtection="1">
      <alignment vertical="center"/>
    </xf>
    <xf numFmtId="0" fontId="17" fillId="0" borderId="86" xfId="1" applyNumberFormat="1" applyFont="1" applyBorder="1" applyAlignment="1" applyProtection="1">
      <alignment vertical="center"/>
    </xf>
    <xf numFmtId="176" fontId="13" fillId="0" borderId="89" xfId="1" applyNumberFormat="1" applyFont="1" applyFill="1" applyBorder="1" applyAlignment="1" applyProtection="1">
      <alignment horizontal="right" vertical="center"/>
    </xf>
    <xf numFmtId="0" fontId="19" fillId="0" borderId="84" xfId="1" applyNumberFormat="1" applyFont="1" applyBorder="1" applyAlignment="1" applyProtection="1">
      <alignment vertical="center" wrapText="1"/>
    </xf>
    <xf numFmtId="177" fontId="13" fillId="5" borderId="90" xfId="1" applyNumberFormat="1" applyFont="1" applyFill="1" applyBorder="1" applyAlignment="1" applyProtection="1">
      <alignment horizontal="right" vertical="center" shrinkToFit="1"/>
    </xf>
    <xf numFmtId="0" fontId="17" fillId="0" borderId="3" xfId="1" applyNumberFormat="1" applyFont="1" applyFill="1" applyBorder="1" applyAlignment="1" applyProtection="1">
      <alignment horizontal="distributed" vertical="center"/>
    </xf>
    <xf numFmtId="0" fontId="15" fillId="0" borderId="3" xfId="2" applyNumberFormat="1" applyFont="1" applyFill="1" applyBorder="1" applyAlignment="1" applyProtection="1">
      <alignment vertical="center"/>
    </xf>
    <xf numFmtId="0" fontId="17" fillId="0" borderId="3" xfId="1" applyNumberFormat="1" applyFont="1" applyFill="1" applyBorder="1" applyAlignment="1" applyProtection="1">
      <alignment vertical="center"/>
    </xf>
    <xf numFmtId="0" fontId="17" fillId="0" borderId="3" xfId="1" applyNumberFormat="1" applyFont="1" applyFill="1" applyBorder="1" applyAlignment="1" applyProtection="1">
      <alignment horizontal="center" vertical="center"/>
    </xf>
    <xf numFmtId="0" fontId="15" fillId="0" borderId="3" xfId="2" applyNumberFormat="1" applyFont="1" applyFill="1" applyBorder="1" applyAlignment="1" applyProtection="1">
      <alignment horizontal="center" vertical="center"/>
    </xf>
    <xf numFmtId="0" fontId="25" fillId="0" borderId="3" xfId="1" applyNumberFormat="1" applyFont="1" applyFill="1" applyBorder="1" applyAlignment="1" applyProtection="1">
      <alignment horizontal="right" vertical="center"/>
    </xf>
    <xf numFmtId="0" fontId="17" fillId="0" borderId="3" xfId="1" applyNumberFormat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vertical="center" wrapText="1"/>
    </xf>
    <xf numFmtId="0" fontId="17" fillId="0" borderId="0" xfId="1" applyNumberFormat="1" applyFont="1" applyFill="1" applyBorder="1" applyAlignment="1" applyProtection="1">
      <alignment horizontal="distributed" vertical="center"/>
    </xf>
    <xf numFmtId="0" fontId="15" fillId="0" borderId="0" xfId="2" applyNumberFormat="1" applyFont="1" applyFill="1" applyBorder="1" applyAlignment="1" applyProtection="1">
      <alignment vertical="center"/>
    </xf>
    <xf numFmtId="0" fontId="17" fillId="0" borderId="0" xfId="1" applyNumberFormat="1" applyFont="1" applyFill="1" applyBorder="1" applyAlignment="1" applyProtection="1">
      <alignment vertical="center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Border="1" applyAlignment="1" applyProtection="1">
      <alignment horizontal="center" vertical="center"/>
    </xf>
    <xf numFmtId="0" fontId="25" fillId="0" borderId="0" xfId="1" applyNumberFormat="1" applyFont="1" applyFill="1" applyBorder="1" applyAlignment="1" applyProtection="1">
      <alignment horizontal="right" vertical="center"/>
    </xf>
    <xf numFmtId="0" fontId="17" fillId="0" borderId="0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Protection="1">
      <alignment vertical="center"/>
    </xf>
    <xf numFmtId="0" fontId="17" fillId="0" borderId="0" xfId="1" applyNumberFormat="1" applyFont="1" applyAlignment="1" applyProtection="1">
      <alignment horizontal="left" vertical="center" wrapText="1"/>
    </xf>
    <xf numFmtId="0" fontId="1" fillId="0" borderId="0" xfId="1" applyNumberFormat="1" applyFont="1" applyAlignment="1" applyProtection="1">
      <alignment horizontal="left" vertical="center"/>
    </xf>
    <xf numFmtId="0" fontId="5" fillId="0" borderId="0" xfId="1" applyNumberFormat="1" applyFont="1" applyAlignment="1" applyProtection="1">
      <alignment horizontal="left" vertical="center"/>
    </xf>
    <xf numFmtId="0" fontId="28" fillId="0" borderId="0" xfId="4" applyNumberFormat="1" applyFont="1" applyBorder="1" applyAlignment="1" applyProtection="1">
      <alignment vertical="center"/>
    </xf>
    <xf numFmtId="0" fontId="29" fillId="0" borderId="0" xfId="4" applyNumberFormat="1" applyFont="1" applyBorder="1" applyAlignment="1" applyProtection="1">
      <alignment vertical="center" wrapText="1"/>
    </xf>
    <xf numFmtId="0" fontId="29" fillId="0" borderId="0" xfId="4" applyNumberFormat="1" applyFont="1" applyBorder="1" applyAlignment="1" applyProtection="1">
      <alignment vertical="center"/>
    </xf>
    <xf numFmtId="0" fontId="30" fillId="0" borderId="14" xfId="4" applyNumberFormat="1" applyFont="1" applyBorder="1" applyAlignment="1" applyProtection="1">
      <alignment horizontal="center" vertical="center"/>
    </xf>
    <xf numFmtId="0" fontId="30" fillId="0" borderId="94" xfId="4" applyNumberFormat="1" applyFont="1" applyBorder="1" applyAlignment="1" applyProtection="1">
      <alignment horizontal="center" vertical="center"/>
    </xf>
    <xf numFmtId="0" fontId="30" fillId="0" borderId="95" xfId="4" applyNumberFormat="1" applyFont="1" applyBorder="1" applyAlignment="1" applyProtection="1">
      <alignment horizontal="center" vertical="center"/>
    </xf>
    <xf numFmtId="0" fontId="30" fillId="0" borderId="91" xfId="4" applyNumberFormat="1" applyFont="1" applyBorder="1" applyAlignment="1" applyProtection="1">
      <alignment vertical="center"/>
    </xf>
    <xf numFmtId="0" fontId="30" fillId="0" borderId="92" xfId="4" applyNumberFormat="1" applyFont="1" applyBorder="1" applyAlignment="1" applyProtection="1">
      <alignment vertical="center"/>
    </xf>
    <xf numFmtId="0" fontId="30" fillId="0" borderId="91" xfId="4" applyNumberFormat="1" applyFont="1" applyBorder="1" applyAlignment="1" applyProtection="1">
      <alignment horizontal="center" vertical="center"/>
    </xf>
    <xf numFmtId="0" fontId="30" fillId="0" borderId="96" xfId="4" applyNumberFormat="1" applyFont="1" applyFill="1" applyBorder="1" applyAlignment="1" applyProtection="1">
      <alignment horizontal="right" vertical="center"/>
    </xf>
    <xf numFmtId="0" fontId="30" fillId="0" borderId="96" xfId="4" applyNumberFormat="1" applyFont="1" applyBorder="1" applyAlignment="1" applyProtection="1">
      <alignment horizontal="left" vertical="center" shrinkToFit="1"/>
    </xf>
    <xf numFmtId="0" fontId="30" fillId="0" borderId="96" xfId="4" applyNumberFormat="1" applyFont="1" applyFill="1" applyBorder="1" applyAlignment="1" applyProtection="1">
      <alignment vertical="center" shrinkToFit="1"/>
    </xf>
    <xf numFmtId="0" fontId="30" fillId="0" borderId="97" xfId="4" applyNumberFormat="1" applyFont="1" applyBorder="1" applyAlignment="1" applyProtection="1">
      <alignment horizontal="left" vertical="center" shrinkToFit="1"/>
    </xf>
    <xf numFmtId="0" fontId="30" fillId="0" borderId="98" xfId="4" applyNumberFormat="1" applyFont="1" applyBorder="1" applyAlignment="1" applyProtection="1">
      <alignment horizontal="center" vertical="center"/>
    </xf>
    <xf numFmtId="0" fontId="30" fillId="0" borderId="100" xfId="4" applyNumberFormat="1" applyFont="1" applyFill="1" applyBorder="1" applyAlignment="1" applyProtection="1">
      <alignment horizontal="right" vertical="center"/>
    </xf>
    <xf numFmtId="0" fontId="30" fillId="0" borderId="100" xfId="4" applyNumberFormat="1" applyFont="1" applyBorder="1" applyAlignment="1" applyProtection="1">
      <alignment horizontal="left" vertical="center" shrinkToFit="1"/>
    </xf>
    <xf numFmtId="0" fontId="30" fillId="0" borderId="100" xfId="4" applyNumberFormat="1" applyFont="1" applyFill="1" applyBorder="1" applyAlignment="1" applyProtection="1">
      <alignment vertical="center" shrinkToFit="1"/>
    </xf>
    <xf numFmtId="0" fontId="30" fillId="0" borderId="101" xfId="4" applyNumberFormat="1" applyFont="1" applyBorder="1" applyAlignment="1" applyProtection="1">
      <alignment horizontal="left" vertical="center" shrinkToFit="1"/>
    </xf>
    <xf numFmtId="0" fontId="30" fillId="0" borderId="102" xfId="4" applyNumberFormat="1" applyFont="1" applyBorder="1" applyAlignment="1" applyProtection="1">
      <alignment vertical="center"/>
    </xf>
    <xf numFmtId="0" fontId="30" fillId="0" borderId="103" xfId="4" applyNumberFormat="1" applyFont="1" applyBorder="1" applyAlignment="1" applyProtection="1">
      <alignment vertical="center"/>
    </xf>
    <xf numFmtId="0" fontId="30" fillId="0" borderId="102" xfId="4" applyNumberFormat="1" applyFont="1" applyBorder="1" applyAlignment="1" applyProtection="1">
      <alignment horizontal="center" vertical="center"/>
    </xf>
    <xf numFmtId="0" fontId="30" fillId="0" borderId="104" xfId="4" applyNumberFormat="1" applyFont="1" applyFill="1" applyBorder="1" applyAlignment="1" applyProtection="1">
      <alignment horizontal="right" vertical="center"/>
    </xf>
    <xf numFmtId="0" fontId="30" fillId="0" borderId="104" xfId="4" applyNumberFormat="1" applyFont="1" applyBorder="1" applyAlignment="1" applyProtection="1">
      <alignment horizontal="left" vertical="center" shrinkToFit="1"/>
    </xf>
    <xf numFmtId="0" fontId="30" fillId="0" borderId="104" xfId="4" applyNumberFormat="1" applyFont="1" applyFill="1" applyBorder="1" applyAlignment="1" applyProtection="1">
      <alignment vertical="center" shrinkToFit="1"/>
    </xf>
    <xf numFmtId="0" fontId="30" fillId="0" borderId="105" xfId="4" applyNumberFormat="1" applyFont="1" applyBorder="1" applyAlignment="1" applyProtection="1">
      <alignment horizontal="left" vertical="center" shrinkToFit="1"/>
    </xf>
    <xf numFmtId="0" fontId="34" fillId="0" borderId="104" xfId="4" applyNumberFormat="1" applyFont="1" applyFill="1" applyBorder="1" applyAlignment="1" applyProtection="1">
      <alignment horizontal="left" vertical="center" shrinkToFit="1"/>
    </xf>
    <xf numFmtId="0" fontId="15" fillId="0" borderId="104" xfId="4" applyNumberFormat="1" applyFont="1" applyFill="1" applyBorder="1" applyAlignment="1" applyProtection="1">
      <alignment horizontal="left" vertical="center" shrinkToFit="1"/>
    </xf>
    <xf numFmtId="0" fontId="34" fillId="0" borderId="105" xfId="4" applyNumberFormat="1" applyFont="1" applyFill="1" applyBorder="1" applyAlignment="1" applyProtection="1">
      <alignment horizontal="left" vertical="center" shrinkToFit="1"/>
    </xf>
    <xf numFmtId="0" fontId="30" fillId="0" borderId="98" xfId="4" applyNumberFormat="1" applyFont="1" applyBorder="1" applyAlignment="1" applyProtection="1">
      <alignment vertical="center"/>
    </xf>
    <xf numFmtId="0" fontId="30" fillId="0" borderId="99" xfId="4" applyNumberFormat="1" applyFont="1" applyBorder="1" applyAlignment="1" applyProtection="1">
      <alignment vertical="center"/>
    </xf>
    <xf numFmtId="0" fontId="30" fillId="0" borderId="94" xfId="4" applyNumberFormat="1" applyFont="1" applyFill="1" applyBorder="1" applyAlignment="1" applyProtection="1">
      <alignment horizontal="right" vertical="center"/>
    </xf>
    <xf numFmtId="0" fontId="30" fillId="0" borderId="94" xfId="4" applyNumberFormat="1" applyFont="1" applyBorder="1" applyAlignment="1" applyProtection="1">
      <alignment horizontal="left" vertical="center" shrinkToFit="1"/>
    </xf>
    <xf numFmtId="0" fontId="30" fillId="0" borderId="94" xfId="4" applyNumberFormat="1" applyFont="1" applyFill="1" applyBorder="1" applyAlignment="1" applyProtection="1">
      <alignment vertical="center" shrinkToFit="1"/>
    </xf>
    <xf numFmtId="0" fontId="30" fillId="0" borderId="95" xfId="4" applyNumberFormat="1" applyFont="1" applyBorder="1" applyAlignment="1" applyProtection="1">
      <alignment horizontal="left" vertical="center" shrinkToFit="1"/>
    </xf>
    <xf numFmtId="0" fontId="17" fillId="0" borderId="0" xfId="1" applyNumberFormat="1" applyFont="1" applyAlignment="1" applyProtection="1">
      <alignment horizontal="center" vertical="center"/>
    </xf>
    <xf numFmtId="0" fontId="36" fillId="0" borderId="0" xfId="1" applyNumberFormat="1" applyFont="1" applyFill="1" applyAlignment="1" applyProtection="1">
      <alignment vertical="top" wrapText="1"/>
    </xf>
    <xf numFmtId="0" fontId="17" fillId="0" borderId="0" xfId="1" applyNumberFormat="1" applyFont="1" applyBorder="1" applyAlignment="1" applyProtection="1">
      <alignment horizontal="center" vertical="center"/>
    </xf>
    <xf numFmtId="0" fontId="39" fillId="0" borderId="104" xfId="4" applyNumberFormat="1" applyFont="1" applyFill="1" applyBorder="1" applyAlignment="1" applyProtection="1">
      <alignment vertical="center" shrinkToFit="1"/>
    </xf>
    <xf numFmtId="0" fontId="36" fillId="0" borderId="0" xfId="1" applyNumberFormat="1" applyFont="1" applyFill="1" applyAlignment="1" applyProtection="1">
      <alignment vertical="top"/>
    </xf>
    <xf numFmtId="0" fontId="9" fillId="0" borderId="0" xfId="1" applyNumberFormat="1" applyFont="1" applyAlignment="1" applyProtection="1">
      <alignment horizontal="left" vertical="center"/>
    </xf>
    <xf numFmtId="178" fontId="16" fillId="2" borderId="33" xfId="2" applyNumberFormat="1" applyFont="1" applyFill="1" applyBorder="1" applyAlignment="1" applyProtection="1">
      <alignment horizontal="center" vertical="center" wrapText="1"/>
    </xf>
    <xf numFmtId="0" fontId="16" fillId="0" borderId="37" xfId="1" applyNumberFormat="1" applyFont="1" applyBorder="1" applyProtection="1">
      <alignment vertical="center"/>
    </xf>
    <xf numFmtId="0" fontId="16" fillId="2" borderId="58" xfId="2" applyNumberFormat="1" applyFont="1" applyFill="1" applyBorder="1" applyAlignment="1" applyProtection="1">
      <alignment horizontal="center" vertical="center"/>
    </xf>
    <xf numFmtId="0" fontId="16" fillId="2" borderId="57" xfId="2" applyNumberFormat="1" applyFont="1" applyFill="1" applyBorder="1" applyAlignment="1" applyProtection="1">
      <alignment horizontal="center" vertical="center"/>
    </xf>
    <xf numFmtId="0" fontId="5" fillId="2" borderId="81" xfId="1" applyNumberFormat="1" applyFont="1" applyFill="1" applyBorder="1" applyAlignment="1" applyProtection="1">
      <alignment horizontal="distributed" vertical="center" justifyLastLine="1"/>
    </xf>
    <xf numFmtId="0" fontId="5" fillId="2" borderId="82" xfId="1" applyNumberFormat="1" applyFont="1" applyFill="1" applyBorder="1" applyAlignment="1" applyProtection="1">
      <alignment horizontal="distributed" vertical="center" justifyLastLine="1"/>
    </xf>
    <xf numFmtId="0" fontId="5" fillId="2" borderId="83" xfId="1" applyNumberFormat="1" applyFont="1" applyFill="1" applyBorder="1" applyAlignment="1" applyProtection="1">
      <alignment horizontal="distributed" vertical="center" justifyLastLine="1"/>
    </xf>
    <xf numFmtId="0" fontId="15" fillId="2" borderId="84" xfId="2" applyNumberFormat="1" applyFont="1" applyFill="1" applyBorder="1" applyAlignment="1" applyProtection="1">
      <alignment vertical="center"/>
    </xf>
    <xf numFmtId="0" fontId="15" fillId="2" borderId="85" xfId="2" applyNumberFormat="1" applyFont="1" applyFill="1" applyBorder="1" applyAlignment="1" applyProtection="1">
      <alignment vertical="center"/>
    </xf>
    <xf numFmtId="0" fontId="19" fillId="2" borderId="86" xfId="1" applyNumberFormat="1" applyFont="1" applyFill="1" applyBorder="1" applyAlignment="1" applyProtection="1">
      <alignment horizontal="center" vertical="center"/>
    </xf>
    <xf numFmtId="0" fontId="19" fillId="2" borderId="85" xfId="1" applyNumberFormat="1" applyFont="1" applyFill="1" applyBorder="1" applyAlignment="1" applyProtection="1">
      <alignment horizontal="center" vertical="center"/>
    </xf>
    <xf numFmtId="0" fontId="40" fillId="0" borderId="0" xfId="1" applyNumberFormat="1" applyFont="1" applyAlignment="1" applyProtection="1">
      <alignment horizontal="left" vertical="center" wrapText="1"/>
    </xf>
    <xf numFmtId="0" fontId="30" fillId="0" borderId="45" xfId="4" applyNumberFormat="1" applyFont="1" applyBorder="1" applyAlignment="1" applyProtection="1">
      <alignment horizontal="center" vertical="center" wrapText="1"/>
    </xf>
    <xf numFmtId="0" fontId="30" fillId="0" borderId="46" xfId="4" applyNumberFormat="1" applyFont="1" applyBorder="1" applyAlignment="1" applyProtection="1">
      <alignment horizontal="center" vertical="center" wrapText="1"/>
    </xf>
    <xf numFmtId="0" fontId="30" fillId="0" borderId="50" xfId="4" applyNumberFormat="1" applyFont="1" applyBorder="1" applyAlignment="1" applyProtection="1">
      <alignment horizontal="center" vertical="center" wrapText="1"/>
    </xf>
    <xf numFmtId="0" fontId="30" fillId="0" borderId="48" xfId="4" applyNumberFormat="1" applyFont="1" applyBorder="1" applyAlignment="1" applyProtection="1">
      <alignment horizontal="center" vertical="center" wrapText="1"/>
    </xf>
    <xf numFmtId="0" fontId="30" fillId="0" borderId="29" xfId="4" applyNumberFormat="1" applyFont="1" applyBorder="1" applyAlignment="1" applyProtection="1">
      <alignment horizontal="center" vertical="center" wrapText="1"/>
    </xf>
    <xf numFmtId="0" fontId="30" fillId="0" borderId="30" xfId="4" applyNumberFormat="1" applyFont="1" applyBorder="1" applyAlignment="1" applyProtection="1">
      <alignment horizontal="center" vertical="center" wrapText="1"/>
    </xf>
    <xf numFmtId="0" fontId="30" fillId="0" borderId="91" xfId="4" applyNumberFormat="1" applyFont="1" applyBorder="1" applyAlignment="1" applyProtection="1">
      <alignment horizontal="center" vertical="center"/>
    </xf>
    <xf numFmtId="0" fontId="30" fillId="0" borderId="92" xfId="4" applyNumberFormat="1" applyFont="1" applyBorder="1" applyAlignment="1" applyProtection="1">
      <alignment horizontal="center" vertical="center"/>
    </xf>
    <xf numFmtId="0" fontId="30" fillId="0" borderId="93" xfId="4" applyNumberFormat="1" applyFont="1" applyBorder="1" applyAlignment="1" applyProtection="1">
      <alignment horizontal="center" vertical="center"/>
    </xf>
    <xf numFmtId="0" fontId="30" fillId="0" borderId="98" xfId="4" applyNumberFormat="1" applyFont="1" applyBorder="1" applyAlignment="1" applyProtection="1">
      <alignment vertical="center"/>
    </xf>
    <xf numFmtId="0" fontId="30" fillId="0" borderId="99" xfId="4" applyNumberFormat="1" applyFont="1" applyBorder="1" applyAlignment="1" applyProtection="1">
      <alignment vertical="center"/>
    </xf>
    <xf numFmtId="0" fontId="30" fillId="0" borderId="14" xfId="4" applyNumberFormat="1" applyFont="1" applyBorder="1" applyAlignment="1" applyProtection="1">
      <alignment vertical="center"/>
    </xf>
    <xf numFmtId="0" fontId="30" fillId="0" borderId="15" xfId="4" applyNumberFormat="1" applyFont="1" applyBorder="1" applyAlignment="1" applyProtection="1">
      <alignment vertical="center"/>
    </xf>
    <xf numFmtId="0" fontId="30" fillId="0" borderId="13" xfId="4" applyNumberFormat="1" applyFont="1" applyBorder="1" applyAlignment="1" applyProtection="1">
      <alignment vertical="center"/>
    </xf>
    <xf numFmtId="0" fontId="32" fillId="0" borderId="0" xfId="1" applyNumberFormat="1" applyFont="1" applyAlignment="1" applyProtection="1">
      <alignment horizontal="left" vertical="center" wrapText="1"/>
    </xf>
    <xf numFmtId="0" fontId="17" fillId="0" borderId="0" xfId="1" applyNumberFormat="1" applyFont="1" applyBorder="1" applyAlignment="1" applyProtection="1">
      <alignment horizontal="left" vertical="center" wrapText="1"/>
    </xf>
    <xf numFmtId="0" fontId="40" fillId="0" borderId="0" xfId="1" applyNumberFormat="1" applyFont="1" applyBorder="1" applyAlignment="1" applyProtection="1">
      <alignment horizontal="left" vertical="center" wrapText="1"/>
    </xf>
    <xf numFmtId="0" fontId="10" fillId="2" borderId="45" xfId="2" applyNumberFormat="1" applyFont="1" applyFill="1" applyBorder="1" applyAlignment="1" applyProtection="1">
      <alignment horizontal="distributed" vertical="center" wrapText="1" justifyLastLine="1"/>
    </xf>
    <xf numFmtId="0" fontId="10" fillId="2" borderId="46" xfId="2" applyNumberFormat="1" applyFont="1" applyFill="1" applyBorder="1" applyAlignment="1" applyProtection="1">
      <alignment horizontal="distributed" vertical="center" wrapText="1" justifyLastLine="1"/>
    </xf>
    <xf numFmtId="0" fontId="10" fillId="2" borderId="47" xfId="2" applyNumberFormat="1" applyFont="1" applyFill="1" applyBorder="1" applyAlignment="1" applyProtection="1">
      <alignment horizontal="distributed" vertical="center" wrapText="1" justifyLastLine="1"/>
    </xf>
    <xf numFmtId="0" fontId="10" fillId="2" borderId="51" xfId="2" applyNumberFormat="1" applyFont="1" applyFill="1" applyBorder="1" applyAlignment="1" applyProtection="1">
      <alignment horizontal="distributed" vertical="center" wrapText="1" justifyLastLine="1"/>
    </xf>
    <xf numFmtId="0" fontId="10" fillId="2" borderId="0" xfId="2" applyNumberFormat="1" applyFont="1" applyFill="1" applyBorder="1" applyAlignment="1" applyProtection="1">
      <alignment horizontal="distributed" vertical="center" wrapText="1" justifyLastLine="1"/>
    </xf>
    <xf numFmtId="0" fontId="10" fillId="2" borderId="11" xfId="2" applyNumberFormat="1" applyFont="1" applyFill="1" applyBorder="1" applyAlignment="1" applyProtection="1">
      <alignment horizontal="distributed" vertical="center" wrapText="1" justifyLastLine="1"/>
    </xf>
    <xf numFmtId="0" fontId="10" fillId="2" borderId="48" xfId="2" applyNumberFormat="1" applyFont="1" applyFill="1" applyBorder="1" applyAlignment="1" applyProtection="1">
      <alignment horizontal="distributed" vertical="center" wrapText="1" justifyLastLine="1"/>
    </xf>
    <xf numFmtId="0" fontId="10" fillId="2" borderId="29" xfId="2" applyNumberFormat="1" applyFont="1" applyFill="1" applyBorder="1" applyAlignment="1" applyProtection="1">
      <alignment horizontal="distributed" vertical="center" wrapText="1" justifyLastLine="1"/>
    </xf>
    <xf numFmtId="0" fontId="10" fillId="2" borderId="49" xfId="2" applyNumberFormat="1" applyFont="1" applyFill="1" applyBorder="1" applyAlignment="1" applyProtection="1">
      <alignment horizontal="distributed" vertical="center" wrapText="1" justifyLastLine="1"/>
    </xf>
    <xf numFmtId="0" fontId="10" fillId="2" borderId="33" xfId="2" applyNumberFormat="1" applyFont="1" applyFill="1" applyBorder="1" applyAlignment="1" applyProtection="1">
      <alignment horizontal="distributed" vertical="center" indent="1"/>
    </xf>
    <xf numFmtId="0" fontId="10" fillId="2" borderId="37" xfId="2" applyNumberFormat="1" applyFont="1" applyFill="1" applyBorder="1" applyAlignment="1" applyProtection="1">
      <alignment horizontal="distributed" vertical="center" indent="1"/>
    </xf>
    <xf numFmtId="0" fontId="10" fillId="2" borderId="38" xfId="2" applyNumberFormat="1" applyFont="1" applyFill="1" applyBorder="1" applyAlignment="1" applyProtection="1">
      <alignment horizontal="distributed" vertical="center" indent="1"/>
    </xf>
    <xf numFmtId="0" fontId="10" fillId="2" borderId="53" xfId="2" applyNumberFormat="1" applyFont="1" applyFill="1" applyBorder="1" applyAlignment="1" applyProtection="1">
      <alignment horizontal="distributed" vertical="center" indent="1"/>
    </xf>
    <xf numFmtId="0" fontId="10" fillId="2" borderId="54" xfId="2" applyNumberFormat="1" applyFont="1" applyFill="1" applyBorder="1" applyAlignment="1" applyProtection="1">
      <alignment horizontal="distributed" vertical="center" indent="1"/>
    </xf>
    <xf numFmtId="0" fontId="10" fillId="2" borderId="55" xfId="2" applyNumberFormat="1" applyFont="1" applyFill="1" applyBorder="1" applyAlignment="1" applyProtection="1">
      <alignment horizontal="distributed" vertical="center" indent="1"/>
    </xf>
    <xf numFmtId="0" fontId="15" fillId="2" borderId="56" xfId="3" applyNumberFormat="1" applyFont="1" applyFill="1" applyBorder="1" applyAlignment="1" applyProtection="1">
      <alignment horizontal="center" vertical="center"/>
    </xf>
    <xf numFmtId="0" fontId="15" fillId="2" borderId="57" xfId="3" applyNumberFormat="1" applyFont="1" applyFill="1" applyBorder="1" applyAlignment="1" applyProtection="1">
      <alignment horizontal="center" vertical="center"/>
    </xf>
    <xf numFmtId="0" fontId="10" fillId="2" borderId="63" xfId="2" applyNumberFormat="1" applyFont="1" applyFill="1" applyBorder="1" applyAlignment="1" applyProtection="1">
      <alignment horizontal="distributed" vertical="center" justifyLastLine="1"/>
    </xf>
    <xf numFmtId="0" fontId="10" fillId="2" borderId="64" xfId="2" applyNumberFormat="1" applyFont="1" applyFill="1" applyBorder="1" applyAlignment="1" applyProtection="1">
      <alignment horizontal="distributed" vertical="center" justifyLastLine="1"/>
    </xf>
    <xf numFmtId="0" fontId="10" fillId="2" borderId="65" xfId="2" applyNumberFormat="1" applyFont="1" applyFill="1" applyBorder="1" applyAlignment="1" applyProtection="1">
      <alignment horizontal="distributed" vertical="center" justifyLastLine="1"/>
    </xf>
    <xf numFmtId="0" fontId="10" fillId="2" borderId="10" xfId="2" applyNumberFormat="1" applyFont="1" applyFill="1" applyBorder="1" applyAlignment="1" applyProtection="1">
      <alignment horizontal="distributed" vertical="center" justifyLastLine="1"/>
    </xf>
    <xf numFmtId="0" fontId="10" fillId="2" borderId="0" xfId="2" applyNumberFormat="1" applyFont="1" applyFill="1" applyBorder="1" applyAlignment="1" applyProtection="1">
      <alignment horizontal="distributed" vertical="center" justifyLastLine="1"/>
    </xf>
    <xf numFmtId="0" fontId="10" fillId="2" borderId="11" xfId="2" applyNumberFormat="1" applyFont="1" applyFill="1" applyBorder="1" applyAlignment="1" applyProtection="1">
      <alignment horizontal="distributed" vertical="center" justifyLastLine="1"/>
    </xf>
    <xf numFmtId="0" fontId="10" fillId="2" borderId="76" xfId="2" applyNumberFormat="1" applyFont="1" applyFill="1" applyBorder="1" applyAlignment="1" applyProtection="1">
      <alignment horizontal="distributed" vertical="center" justifyLastLine="1"/>
    </xf>
    <xf numFmtId="0" fontId="10" fillId="2" borderId="77" xfId="2" applyNumberFormat="1" applyFont="1" applyFill="1" applyBorder="1" applyAlignment="1" applyProtection="1">
      <alignment horizontal="distributed" vertical="center" justifyLastLine="1"/>
    </xf>
    <xf numFmtId="0" fontId="10" fillId="2" borderId="78" xfId="2" applyNumberFormat="1" applyFont="1" applyFill="1" applyBorder="1" applyAlignment="1" applyProtection="1">
      <alignment horizontal="distributed" vertical="center" justifyLastLine="1"/>
    </xf>
    <xf numFmtId="0" fontId="10" fillId="2" borderId="43" xfId="2" applyNumberFormat="1" applyFont="1" applyFill="1" applyBorder="1" applyAlignment="1" applyProtection="1">
      <alignment horizontal="distributed" vertical="center" indent="1"/>
    </xf>
    <xf numFmtId="0" fontId="10" fillId="2" borderId="41" xfId="2" applyNumberFormat="1" applyFont="1" applyFill="1" applyBorder="1" applyAlignment="1" applyProtection="1">
      <alignment horizontal="distributed" vertical="center" indent="1"/>
    </xf>
    <xf numFmtId="0" fontId="10" fillId="2" borderId="44" xfId="2" applyNumberFormat="1" applyFont="1" applyFill="1" applyBorder="1" applyAlignment="1" applyProtection="1">
      <alignment horizontal="distributed" vertical="center" indent="1"/>
    </xf>
    <xf numFmtId="0" fontId="10" fillId="2" borderId="25" xfId="2" applyNumberFormat="1" applyFont="1" applyFill="1" applyBorder="1" applyAlignment="1" applyProtection="1">
      <alignment horizontal="center" vertical="center" textRotation="255" wrapText="1"/>
    </xf>
    <xf numFmtId="0" fontId="10" fillId="2" borderId="36" xfId="2" applyNumberFormat="1" applyFont="1" applyFill="1" applyBorder="1" applyAlignment="1" applyProtection="1">
      <alignment horizontal="center" vertical="center" textRotation="255" wrapText="1"/>
    </xf>
    <xf numFmtId="0" fontId="10" fillId="2" borderId="26" xfId="2" applyNumberFormat="1" applyFont="1" applyFill="1" applyBorder="1" applyAlignment="1" applyProtection="1">
      <alignment horizontal="distributed" vertical="center" wrapText="1" indent="1"/>
    </xf>
    <xf numFmtId="0" fontId="10" fillId="2" borderId="27" xfId="2" applyNumberFormat="1" applyFont="1" applyFill="1" applyBorder="1" applyAlignment="1" applyProtection="1">
      <alignment horizontal="distributed" vertical="center" wrapText="1" indent="1"/>
    </xf>
    <xf numFmtId="0" fontId="10" fillId="2" borderId="28" xfId="2" applyNumberFormat="1" applyFont="1" applyFill="1" applyBorder="1" applyAlignment="1" applyProtection="1">
      <alignment horizontal="distributed" vertical="center" wrapText="1" indent="1"/>
    </xf>
    <xf numFmtId="0" fontId="16" fillId="2" borderId="8" xfId="2" applyNumberFormat="1" applyFont="1" applyFill="1" applyBorder="1" applyAlignment="1" applyProtection="1">
      <alignment horizontal="center" vertical="center" textRotation="255" wrapText="1"/>
    </xf>
    <xf numFmtId="0" fontId="16" fillId="2" borderId="41" xfId="2" applyNumberFormat="1" applyFont="1" applyFill="1" applyBorder="1" applyAlignment="1" applyProtection="1">
      <alignment horizontal="center" vertical="center" textRotation="255" wrapText="1"/>
    </xf>
    <xf numFmtId="0" fontId="16" fillId="2" borderId="44" xfId="2" applyNumberFormat="1" applyFont="1" applyFill="1" applyBorder="1" applyAlignment="1" applyProtection="1">
      <alignment horizontal="center" vertical="center" textRotation="255" wrapText="1"/>
    </xf>
    <xf numFmtId="0" fontId="10" fillId="2" borderId="33" xfId="2" applyNumberFormat="1" applyFont="1" applyFill="1" applyBorder="1" applyAlignment="1" applyProtection="1">
      <alignment horizontal="distributed" vertical="center" wrapText="1" indent="1"/>
    </xf>
    <xf numFmtId="0" fontId="10" fillId="2" borderId="43" xfId="2" applyNumberFormat="1" applyFont="1" applyFill="1" applyBorder="1" applyAlignment="1" applyProtection="1">
      <alignment horizontal="center" vertical="center"/>
    </xf>
    <xf numFmtId="0" fontId="10" fillId="2" borderId="41" xfId="2" applyNumberFormat="1" applyFont="1" applyFill="1" applyBorder="1" applyAlignment="1" applyProtection="1">
      <alignment horizontal="center" vertical="center"/>
    </xf>
    <xf numFmtId="0" fontId="10" fillId="2" borderId="44" xfId="2" applyNumberFormat="1" applyFont="1" applyFill="1" applyBorder="1" applyAlignment="1" applyProtection="1">
      <alignment horizontal="center" vertical="center"/>
    </xf>
    <xf numFmtId="0" fontId="12" fillId="2" borderId="33" xfId="2" applyNumberFormat="1" applyFont="1" applyFill="1" applyBorder="1" applyAlignment="1" applyProtection="1">
      <alignment horizontal="center" vertical="center" wrapText="1"/>
    </xf>
    <xf numFmtId="0" fontId="12" fillId="2" borderId="38" xfId="2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left" vertical="center"/>
    </xf>
    <xf numFmtId="0" fontId="5" fillId="0" borderId="1" xfId="1" applyNumberFormat="1" applyFont="1" applyBorder="1" applyAlignment="1" applyProtection="1">
      <alignment horizontal="right" vertical="center"/>
    </xf>
    <xf numFmtId="0" fontId="10" fillId="2" borderId="2" xfId="2" applyNumberFormat="1" applyFont="1" applyFill="1" applyBorder="1" applyAlignment="1" applyProtection="1">
      <alignment horizontal="center" vertical="center" wrapText="1"/>
    </xf>
    <xf numFmtId="0" fontId="10" fillId="2" borderId="3" xfId="2" applyNumberFormat="1" applyFont="1" applyFill="1" applyBorder="1" applyAlignment="1" applyProtection="1">
      <alignment horizontal="center" vertical="center" wrapText="1"/>
    </xf>
    <xf numFmtId="0" fontId="10" fillId="2" borderId="4" xfId="2" applyNumberFormat="1" applyFont="1" applyFill="1" applyBorder="1" applyAlignment="1" applyProtection="1">
      <alignment horizontal="center" vertical="center" wrapText="1"/>
    </xf>
    <xf numFmtId="0" fontId="10" fillId="2" borderId="10" xfId="2" applyNumberFormat="1" applyFont="1" applyFill="1" applyBorder="1" applyAlignment="1" applyProtection="1">
      <alignment horizontal="center" vertical="center" wrapText="1"/>
    </xf>
    <xf numFmtId="0" fontId="10" fillId="2" borderId="0" xfId="2" applyNumberFormat="1" applyFont="1" applyFill="1" applyBorder="1" applyAlignment="1" applyProtection="1">
      <alignment horizontal="center" vertical="center" wrapText="1"/>
    </xf>
    <xf numFmtId="0" fontId="10" fillId="2" borderId="11" xfId="2" applyNumberFormat="1" applyFont="1" applyFill="1" applyBorder="1" applyAlignment="1" applyProtection="1">
      <alignment horizontal="center" vertical="center" wrapText="1"/>
    </xf>
    <xf numFmtId="0" fontId="10" fillId="2" borderId="18" xfId="2" applyNumberFormat="1" applyFont="1" applyFill="1" applyBorder="1" applyAlignment="1" applyProtection="1">
      <alignment horizontal="center" vertical="center" wrapText="1"/>
    </xf>
    <xf numFmtId="0" fontId="10" fillId="2" borderId="1" xfId="2" applyNumberFormat="1" applyFont="1" applyFill="1" applyBorder="1" applyAlignment="1" applyProtection="1">
      <alignment horizontal="center" vertical="center" wrapText="1"/>
    </xf>
    <xf numFmtId="0" fontId="10" fillId="2" borderId="19" xfId="2" applyNumberFormat="1" applyFont="1" applyFill="1" applyBorder="1" applyAlignment="1" applyProtection="1">
      <alignment horizontal="center" vertical="center" wrapText="1"/>
    </xf>
    <xf numFmtId="0" fontId="10" fillId="2" borderId="5" xfId="2" applyNumberFormat="1" applyFont="1" applyFill="1" applyBorder="1" applyAlignment="1" applyProtection="1">
      <alignment horizontal="center" vertical="center" wrapText="1"/>
    </xf>
    <xf numFmtId="0" fontId="10" fillId="2" borderId="6" xfId="2" applyNumberFormat="1" applyFont="1" applyFill="1" applyBorder="1" applyAlignment="1" applyProtection="1">
      <alignment horizontal="center" vertical="center" wrapText="1"/>
    </xf>
    <xf numFmtId="0" fontId="10" fillId="0" borderId="7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1" fillId="2" borderId="12" xfId="2" applyNumberFormat="1" applyFont="1" applyFill="1" applyBorder="1" applyAlignment="1" applyProtection="1">
      <alignment horizontal="center" vertical="center" wrapText="1"/>
    </xf>
    <xf numFmtId="0" fontId="11" fillId="2" borderId="13" xfId="2" applyNumberFormat="1" applyFont="1" applyFill="1" applyBorder="1" applyAlignment="1" applyProtection="1">
      <alignment horizontal="center" vertical="center" wrapText="1"/>
    </xf>
    <xf numFmtId="0" fontId="11" fillId="2" borderId="14" xfId="2" applyNumberFormat="1" applyFont="1" applyFill="1" applyBorder="1" applyAlignment="1" applyProtection="1">
      <alignment horizontal="center" vertical="center" wrapText="1"/>
    </xf>
  </cellXfs>
  <cellStyles count="5">
    <cellStyle name="桁区切り 2 2 2" xfId="3" xr:uid="{4B433A93-E40D-46B6-88EA-D75E847252FF}"/>
    <cellStyle name="標準" xfId="0" builtinId="0"/>
    <cellStyle name="標準 2 2 2" xfId="4" xr:uid="{9C7B46F1-699A-4C4E-80DD-01EAEE47122A}"/>
    <cellStyle name="標準_Ｈ２４．８．１５地場センター様省エネ診断Ｎｏ２" xfId="1" xr:uid="{134F9DE2-D2E5-43DF-B116-D331A1F8B47B}"/>
    <cellStyle name="標準_負荷チェックシート（水谷修正）" xfId="2" xr:uid="{8E8CB880-94B4-426F-8FAD-4A0C895963C2}"/>
  </cellStyles>
  <dxfs count="7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</xdr:colOff>
      <xdr:row>7</xdr:row>
      <xdr:rowOff>298450</xdr:rowOff>
    </xdr:from>
    <xdr:to>
      <xdr:col>6</xdr:col>
      <xdr:colOff>444500</xdr:colOff>
      <xdr:row>36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C5CDC15-9327-4A59-817B-4DFE002C97F7}"/>
            </a:ext>
          </a:extLst>
        </xdr:cNvPr>
        <xdr:cNvSpPr/>
      </xdr:nvSpPr>
      <xdr:spPr>
        <a:xfrm>
          <a:off x="1638300" y="1762125"/>
          <a:ext cx="1076325" cy="34385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260351</xdr:colOff>
      <xdr:row>38</xdr:row>
      <xdr:rowOff>3175</xdr:rowOff>
    </xdr:from>
    <xdr:to>
      <xdr:col>13</xdr:col>
      <xdr:colOff>552451</xdr:colOff>
      <xdr:row>43</xdr:row>
      <xdr:rowOff>10702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6BC3B161-0D46-4600-AA63-E6751495D8AB}"/>
            </a:ext>
          </a:extLst>
        </xdr:cNvPr>
        <xdr:cNvSpPr/>
      </xdr:nvSpPr>
      <xdr:spPr>
        <a:xfrm>
          <a:off x="1190626" y="5645150"/>
          <a:ext cx="5353050" cy="1144177"/>
        </a:xfrm>
        <a:prstGeom prst="wedgeRoundRectCallout">
          <a:avLst>
            <a:gd name="adj1" fmla="val -35711"/>
            <a:gd name="adj2" fmla="val -83211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赤枠内の数値のみ入力！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なお、電気欄の単位は「千</a:t>
          </a:r>
          <a:r>
            <a:rPr kumimoji="1" lang="en-US" altLang="ja-JP" sz="1200" b="1">
              <a:solidFill>
                <a:srgbClr val="FF0000"/>
              </a:solidFill>
            </a:rPr>
            <a:t>kWh</a:t>
          </a:r>
          <a:r>
            <a:rPr kumimoji="1" lang="ja-JP" altLang="en-US" sz="1200" b="1">
              <a:solidFill>
                <a:srgbClr val="FF0000"/>
              </a:solidFill>
            </a:rPr>
            <a:t>」のため入力時にはご注意ください。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エネルギー使用料（原油換算値）や</a:t>
          </a:r>
          <a:r>
            <a:rPr kumimoji="1" lang="en-US" altLang="ja-JP" sz="1200"/>
            <a:t>CO2</a:t>
          </a:r>
          <a:r>
            <a:rPr kumimoji="1" lang="ja-JP" altLang="en-US" sz="1200"/>
            <a:t>排出量を確認したい事業所の</a:t>
          </a:r>
          <a:endParaRPr kumimoji="1" lang="en-US" altLang="ja-JP" sz="1200"/>
        </a:p>
        <a:p>
          <a:pPr algn="l"/>
          <a:r>
            <a:rPr kumimoji="1" lang="ja-JP" altLang="en-US" sz="1200"/>
            <a:t>年間エネルギー使用量を種類と単位をご確認のうえで入力してください。</a:t>
          </a:r>
        </a:p>
      </xdr:txBody>
    </xdr:sp>
    <xdr:clientData/>
  </xdr:twoCellAnchor>
  <xdr:twoCellAnchor>
    <xdr:from>
      <xdr:col>15</xdr:col>
      <xdr:colOff>357187</xdr:colOff>
      <xdr:row>6</xdr:row>
      <xdr:rowOff>190500</xdr:rowOff>
    </xdr:from>
    <xdr:to>
      <xdr:col>18</xdr:col>
      <xdr:colOff>361950</xdr:colOff>
      <xdr:row>11</xdr:row>
      <xdr:rowOff>178594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713FF4B-7642-433F-8222-8A97401CE001}"/>
            </a:ext>
          </a:extLst>
        </xdr:cNvPr>
        <xdr:cNvSpPr/>
      </xdr:nvSpPr>
      <xdr:spPr>
        <a:xfrm>
          <a:off x="7850187" y="1352550"/>
          <a:ext cx="1893888" cy="1000919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請求書等で令和３年度のエネルギー使用量を確認し、数値を入力してください。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pref.saitama.lg.jp/documents/150069/R2.4.2&#27096;&#24335;&#31532;2-1&#21495;&#65288;&#20107;&#26989;&#35336;&#30011;&#26360;_&#35373;&#20633;&#23566;&#20837;&#65289;&#20196;&#21644;2&#24180;&#27096;&#2433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929/AppData/Local/Temp/MicrosoftEdgeDownloads/a7422a6e-5a9c-4ae2-a10d-b6c6aef3c1ac/shinseisho_1-1_kinkyutaisaku2_01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929/Box/&#12304;02_&#35506;&#25152;&#20849;&#26377;&#12305;05_02_&#28201;&#26262;&#21270;&#23550;&#31574;&#35506;/R05&#24180;&#24230;/&#20013;&#23567;&#25285;&#24403;/22_&#20107;&#26989;&#32773;&#25903;&#25588;/22_05_CO2&#25490;&#20986;&#21066;&#28187;&#35373;&#20633;&#23566;&#20837;&#35036;&#21161;/22_05_010_&#35373;&#20633;&#35036;&#21161;&#12288;&#20363;&#35215;/&#26257;&#12373;&#23550;&#31574;&#35373;&#20633;&#31561;&#23566;&#20837;&#20107;&#26989;/R5&#35201;&#38936;&#12539;&#27096;&#24335;/&#27096;&#24335;/&#65288;&#20027;&#24185;&#30906;&#35469;&#24460;&#65289;&#27096;&#24335;&#31532;1-3&#21495;&#20132;&#20184;&#30003;&#35531;&#26360;&#65288;&#26257;&#12373;&#23550;&#31574;&#35373;&#20633;&#31561;&#23566;&#20837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実施者・事業内容"/>
      <sheetName val="資金計画"/>
      <sheetName val="排出量算定（照明）標準時間ver"/>
      <sheetName val="照明算定(総括表）"/>
      <sheetName val="照明算定(導入前1)"/>
      <sheetName val="照明算定(導入前2)"/>
      <sheetName val="照明挿入前(追加）"/>
      <sheetName val="照明算定(導入後1)"/>
      <sheetName val="照明算定(導入後2)"/>
      <sheetName val="照明導入後(追加）"/>
      <sheetName val="ボイラ排出量算定"/>
      <sheetName val="ボイラ排出量算定（追加)"/>
      <sheetName val="空調導入前算定"/>
      <sheetName val="空調導入後算定"/>
      <sheetName val="Sheet1"/>
      <sheetName val="排出量算定（太陽光）"/>
      <sheetName val="排出量算定(コンプレッサー）"/>
      <sheetName val="排出量算定(任意)"/>
      <sheetName val="比較図"/>
      <sheetName val="省エネ診断"/>
      <sheetName val="資産登録"/>
      <sheetName val="換算シート"/>
    </sheetNames>
    <sheetDataSet>
      <sheetData sheetId="0">
        <row r="97">
          <cell r="A97" t="str">
            <v>農業・林業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9">
          <cell r="BB29" t="str">
            <v>1995年以前</v>
          </cell>
          <cell r="BC29">
            <v>1995</v>
          </cell>
          <cell r="BD29">
            <v>1.05</v>
          </cell>
          <cell r="BE29">
            <v>1.0416666666666667</v>
          </cell>
          <cell r="BF29">
            <v>0.03</v>
          </cell>
          <cell r="BG29">
            <v>0.15</v>
          </cell>
          <cell r="BH29">
            <v>0.09</v>
          </cell>
          <cell r="BI29">
            <v>0.7</v>
          </cell>
          <cell r="BJ29">
            <v>0.64</v>
          </cell>
          <cell r="BK29">
            <v>0.95499999999999996</v>
          </cell>
          <cell r="BL29">
            <v>0.86</v>
          </cell>
          <cell r="BM29">
            <v>0.90749999999999997</v>
          </cell>
        </row>
        <row r="30">
          <cell r="BB30" t="str">
            <v>1996年</v>
          </cell>
          <cell r="BC30">
            <v>1996</v>
          </cell>
          <cell r="BD30">
            <v>1.05</v>
          </cell>
          <cell r="BE30">
            <v>1.0416666666666667</v>
          </cell>
          <cell r="BF30">
            <v>-4.9875000000000003E-2</v>
          </cell>
          <cell r="BG30">
            <v>7.4999999999999997E-2</v>
          </cell>
          <cell r="BH30">
            <v>1.2562499999999997E-2</v>
          </cell>
          <cell r="BI30">
            <v>0.76100000000000001</v>
          </cell>
          <cell r="BJ30">
            <v>0.69550000000000001</v>
          </cell>
          <cell r="BK30">
            <v>1.0365</v>
          </cell>
          <cell r="BL30">
            <v>0.9345</v>
          </cell>
          <cell r="BM30">
            <v>0.98550000000000004</v>
          </cell>
        </row>
        <row r="31">
          <cell r="BB31" t="str">
            <v>1997年</v>
          </cell>
          <cell r="BC31">
            <v>1997</v>
          </cell>
          <cell r="BD31">
            <v>1.05</v>
          </cell>
          <cell r="BE31">
            <v>1.0416666666666667</v>
          </cell>
          <cell r="BF31">
            <v>-0.12975</v>
          </cell>
          <cell r="BG31">
            <v>0</v>
          </cell>
          <cell r="BH31">
            <v>-6.4875000000000002E-2</v>
          </cell>
          <cell r="BI31">
            <v>0.82199999999999995</v>
          </cell>
          <cell r="BJ31">
            <v>0.751</v>
          </cell>
          <cell r="BK31">
            <v>1.1179999999999999</v>
          </cell>
          <cell r="BL31">
            <v>1.0089999999999999</v>
          </cell>
          <cell r="BM31">
            <v>1.0634999999999999</v>
          </cell>
        </row>
        <row r="32">
          <cell r="BB32" t="str">
            <v>1998年</v>
          </cell>
          <cell r="BC32">
            <v>1998</v>
          </cell>
          <cell r="BD32">
            <v>1.05</v>
          </cell>
          <cell r="BE32">
            <v>1.0416666666666667</v>
          </cell>
          <cell r="BF32">
            <v>-0.20962500000000001</v>
          </cell>
          <cell r="BG32">
            <v>-7.4999999999999983E-2</v>
          </cell>
          <cell r="BH32">
            <v>-0.14231250000000001</v>
          </cell>
          <cell r="BI32">
            <v>0.88300000000000001</v>
          </cell>
          <cell r="BJ32">
            <v>0.80649999999999999</v>
          </cell>
          <cell r="BK32">
            <v>1.1995</v>
          </cell>
          <cell r="BL32">
            <v>1.0834999999999999</v>
          </cell>
          <cell r="BM32">
            <v>1.1415</v>
          </cell>
        </row>
        <row r="33">
          <cell r="BB33" t="str">
            <v>1999年</v>
          </cell>
          <cell r="BC33">
            <v>1999</v>
          </cell>
          <cell r="BD33">
            <v>1.05</v>
          </cell>
          <cell r="BE33">
            <v>1.0416666666666667</v>
          </cell>
          <cell r="BF33">
            <v>-0.28949999999999998</v>
          </cell>
          <cell r="BG33">
            <v>-0.15</v>
          </cell>
          <cell r="BH33">
            <v>-0.21975</v>
          </cell>
          <cell r="BI33">
            <v>0.94399999999999995</v>
          </cell>
          <cell r="BJ33">
            <v>0.86199999999999988</v>
          </cell>
          <cell r="BK33">
            <v>1.2809999999999999</v>
          </cell>
          <cell r="BL33">
            <v>1.1579999999999999</v>
          </cell>
          <cell r="BM33">
            <v>1.2195</v>
          </cell>
        </row>
        <row r="34">
          <cell r="BB34" t="str">
            <v>2000年</v>
          </cell>
          <cell r="BC34">
            <v>2000</v>
          </cell>
          <cell r="BD34">
            <v>1.05</v>
          </cell>
          <cell r="BE34">
            <v>1.0416666666666667</v>
          </cell>
          <cell r="BF34">
            <v>-0.36937500000000001</v>
          </cell>
          <cell r="BG34">
            <v>-0.22500000000000001</v>
          </cell>
          <cell r="BH34">
            <v>-0.29718749999999999</v>
          </cell>
          <cell r="BI34">
            <v>1.0049999999999999</v>
          </cell>
          <cell r="BJ34">
            <v>0.91749999999999998</v>
          </cell>
          <cell r="BK34">
            <v>1.3625</v>
          </cell>
          <cell r="BL34">
            <v>1.2324999999999999</v>
          </cell>
          <cell r="BM34">
            <v>1.2974999999999999</v>
          </cell>
        </row>
        <row r="35">
          <cell r="BB35" t="str">
            <v>2001年</v>
          </cell>
          <cell r="BC35">
            <v>2001</v>
          </cell>
          <cell r="BD35">
            <v>1.05</v>
          </cell>
          <cell r="BE35">
            <v>1.0416666666666667</v>
          </cell>
          <cell r="BF35">
            <v>-0.44925000000000004</v>
          </cell>
          <cell r="BG35">
            <v>-0.29999999999999993</v>
          </cell>
          <cell r="BH35">
            <v>-0.37462499999999999</v>
          </cell>
          <cell r="BI35">
            <v>1.0660000000000001</v>
          </cell>
          <cell r="BJ35">
            <v>0.97299999999999986</v>
          </cell>
          <cell r="BK35">
            <v>1.444</v>
          </cell>
          <cell r="BL35">
            <v>1.3069999999999999</v>
          </cell>
          <cell r="BM35">
            <v>1.3754999999999999</v>
          </cell>
        </row>
        <row r="36">
          <cell r="BB36" t="str">
            <v>2002年</v>
          </cell>
          <cell r="BC36">
            <v>2002</v>
          </cell>
          <cell r="BD36">
            <v>1.05</v>
          </cell>
          <cell r="BE36">
            <v>1.0416666666666667</v>
          </cell>
          <cell r="BF36">
            <v>-0.52912499999999996</v>
          </cell>
          <cell r="BG36">
            <v>-0.375</v>
          </cell>
          <cell r="BH36">
            <v>-0.45206249999999998</v>
          </cell>
          <cell r="BI36">
            <v>1.127</v>
          </cell>
          <cell r="BJ36">
            <v>1.0284999999999997</v>
          </cell>
          <cell r="BK36">
            <v>1.5255000000000001</v>
          </cell>
          <cell r="BL36">
            <v>1.3815</v>
          </cell>
          <cell r="BM36">
            <v>1.4535</v>
          </cell>
        </row>
        <row r="37">
          <cell r="BB37" t="str">
            <v>2003年</v>
          </cell>
          <cell r="BC37">
            <v>2003</v>
          </cell>
          <cell r="BD37">
            <v>1.05</v>
          </cell>
          <cell r="BE37">
            <v>1.0416666666666667</v>
          </cell>
          <cell r="BF37">
            <v>-0.60899999999999999</v>
          </cell>
          <cell r="BG37">
            <v>-0.44999999999999996</v>
          </cell>
          <cell r="BH37">
            <v>-0.52949999999999997</v>
          </cell>
          <cell r="BI37">
            <v>1.1880000000000002</v>
          </cell>
          <cell r="BJ37">
            <v>1.0839999999999999</v>
          </cell>
          <cell r="BK37">
            <v>1.607</v>
          </cell>
          <cell r="BL37">
            <v>1.456</v>
          </cell>
          <cell r="BM37">
            <v>1.5314999999999999</v>
          </cell>
        </row>
        <row r="38">
          <cell r="BB38" t="str">
            <v>2004年</v>
          </cell>
          <cell r="BC38">
            <v>2004</v>
          </cell>
          <cell r="BD38">
            <v>1.05</v>
          </cell>
          <cell r="BE38">
            <v>1.0416666666666667</v>
          </cell>
          <cell r="BF38">
            <v>-0.68887500000000002</v>
          </cell>
          <cell r="BG38">
            <v>-0.52499999999999991</v>
          </cell>
          <cell r="BH38">
            <v>-0.60693749999999991</v>
          </cell>
          <cell r="BI38">
            <v>1.2490000000000001</v>
          </cell>
          <cell r="BJ38">
            <v>1.1395</v>
          </cell>
          <cell r="BK38">
            <v>1.6884999999999999</v>
          </cell>
          <cell r="BL38">
            <v>1.5305</v>
          </cell>
          <cell r="BM38">
            <v>1.6094999999999999</v>
          </cell>
        </row>
        <row r="39">
          <cell r="BB39" t="str">
            <v>2005年</v>
          </cell>
          <cell r="BC39">
            <v>2005</v>
          </cell>
          <cell r="BD39">
            <v>1.05</v>
          </cell>
          <cell r="BE39">
            <v>1.0416666666666667</v>
          </cell>
          <cell r="BF39">
            <v>-0.77</v>
          </cell>
          <cell r="BG39">
            <v>-0.60499999999999998</v>
          </cell>
          <cell r="BH39">
            <v>-0.6875</v>
          </cell>
          <cell r="BI39">
            <v>1.31</v>
          </cell>
          <cell r="BJ39">
            <v>1.1950000000000001</v>
          </cell>
          <cell r="BK39">
            <v>1.77</v>
          </cell>
          <cell r="BL39">
            <v>1.605</v>
          </cell>
          <cell r="BM39">
            <v>1.6875</v>
          </cell>
        </row>
        <row r="40">
          <cell r="BB40" t="str">
            <v>2006年</v>
          </cell>
          <cell r="BC40">
            <v>2006</v>
          </cell>
          <cell r="BD40">
            <v>1.05</v>
          </cell>
          <cell r="BE40">
            <v>1.0416666666666667</v>
          </cell>
          <cell r="BF40">
            <v>-0.84087500000000004</v>
          </cell>
          <cell r="BG40">
            <v>-0.63575000000000004</v>
          </cell>
          <cell r="BH40">
            <v>-0.73831250000000004</v>
          </cell>
          <cell r="BI40">
            <v>1.363</v>
          </cell>
          <cell r="BJ40">
            <v>1.218</v>
          </cell>
          <cell r="BK40">
            <v>1.841</v>
          </cell>
          <cell r="BL40">
            <v>1.6359999999999999</v>
          </cell>
          <cell r="BM40">
            <v>1.7384999999999999</v>
          </cell>
        </row>
        <row r="41">
          <cell r="BB41" t="str">
            <v>2007年</v>
          </cell>
          <cell r="BC41">
            <v>2007</v>
          </cell>
          <cell r="BD41">
            <v>1.05</v>
          </cell>
          <cell r="BE41">
            <v>1.0416666666666667</v>
          </cell>
          <cell r="BF41">
            <v>-0.91175000000000006</v>
          </cell>
          <cell r="BG41">
            <v>-0.66649999999999998</v>
          </cell>
          <cell r="BH41">
            <v>-0.78912500000000008</v>
          </cell>
          <cell r="BI41">
            <v>1.4159999999999999</v>
          </cell>
          <cell r="BJ41">
            <v>1.2410000000000001</v>
          </cell>
          <cell r="BK41">
            <v>1.9119999999999999</v>
          </cell>
          <cell r="BL41">
            <v>1.667</v>
          </cell>
          <cell r="BM41">
            <v>1.7894999999999999</v>
          </cell>
        </row>
        <row r="42">
          <cell r="BB42" t="str">
            <v>2008年</v>
          </cell>
          <cell r="BC42">
            <v>2008</v>
          </cell>
          <cell r="BD42">
            <v>1.05</v>
          </cell>
          <cell r="BE42">
            <v>1.0416666666666667</v>
          </cell>
          <cell r="BF42">
            <v>-0.98262499999999997</v>
          </cell>
          <cell r="BG42">
            <v>-0.69724999999999993</v>
          </cell>
          <cell r="BH42">
            <v>-0.8399375</v>
          </cell>
          <cell r="BI42">
            <v>1.4689999999999999</v>
          </cell>
          <cell r="BJ42">
            <v>1.264</v>
          </cell>
          <cell r="BK42">
            <v>1.9830000000000001</v>
          </cell>
          <cell r="BL42">
            <v>1.698</v>
          </cell>
          <cell r="BM42">
            <v>1.8405</v>
          </cell>
        </row>
        <row r="43">
          <cell r="BB43" t="str">
            <v>2009年</v>
          </cell>
          <cell r="BC43">
            <v>2009</v>
          </cell>
          <cell r="BD43">
            <v>1.05</v>
          </cell>
          <cell r="BE43">
            <v>1.0416666666666667</v>
          </cell>
          <cell r="BF43">
            <v>-1.0535000000000001</v>
          </cell>
          <cell r="BG43">
            <v>-0.72799999999999998</v>
          </cell>
          <cell r="BH43">
            <v>-0.89075000000000004</v>
          </cell>
          <cell r="BI43">
            <v>1.522</v>
          </cell>
          <cell r="BJ43">
            <v>1.2870000000000001</v>
          </cell>
          <cell r="BK43">
            <v>2.0539999999999998</v>
          </cell>
          <cell r="BL43">
            <v>1.7290000000000001</v>
          </cell>
          <cell r="BM43">
            <v>1.8915</v>
          </cell>
        </row>
        <row r="44">
          <cell r="BB44" t="str">
            <v>2010年</v>
          </cell>
          <cell r="BC44">
            <v>2010</v>
          </cell>
          <cell r="BD44">
            <v>1.05</v>
          </cell>
          <cell r="BE44">
            <v>1.0416666666666667</v>
          </cell>
          <cell r="BF44">
            <v>-1.1243750000000001</v>
          </cell>
          <cell r="BG44">
            <v>-0.75875000000000004</v>
          </cell>
          <cell r="BH44">
            <v>-0.94156250000000008</v>
          </cell>
          <cell r="BI44">
            <v>1.575</v>
          </cell>
          <cell r="BJ44">
            <v>1.31</v>
          </cell>
          <cell r="BK44">
            <v>2.125</v>
          </cell>
          <cell r="BL44">
            <v>1.76</v>
          </cell>
          <cell r="BM44">
            <v>1.9424999999999999</v>
          </cell>
        </row>
        <row r="45">
          <cell r="BB45" t="str">
            <v>2011年</v>
          </cell>
          <cell r="BC45">
            <v>2011</v>
          </cell>
          <cell r="BD45">
            <v>1.05</v>
          </cell>
          <cell r="BE45">
            <v>1.0416666666666667</v>
          </cell>
          <cell r="BF45">
            <v>-1.1952499999999999</v>
          </cell>
          <cell r="BG45">
            <v>-0.78949999999999998</v>
          </cell>
          <cell r="BH45">
            <v>-0.99237500000000001</v>
          </cell>
          <cell r="BI45">
            <v>1.6279999999999999</v>
          </cell>
          <cell r="BJ45">
            <v>1.3330000000000002</v>
          </cell>
          <cell r="BK45">
            <v>2.1959999999999997</v>
          </cell>
          <cell r="BL45">
            <v>1.7909999999999999</v>
          </cell>
          <cell r="BM45">
            <v>1.9934999999999998</v>
          </cell>
        </row>
        <row r="46">
          <cell r="BB46" t="str">
            <v>2012年</v>
          </cell>
          <cell r="BC46">
            <v>2012</v>
          </cell>
          <cell r="BD46">
            <v>1.05</v>
          </cell>
          <cell r="BE46">
            <v>1.0416666666666667</v>
          </cell>
          <cell r="BF46">
            <v>-1.2661249999999999</v>
          </cell>
          <cell r="BG46">
            <v>-0.82024999999999992</v>
          </cell>
          <cell r="BH46">
            <v>-1.0431874999999999</v>
          </cell>
          <cell r="BI46">
            <v>1.6809999999999998</v>
          </cell>
          <cell r="BJ46">
            <v>1.3560000000000001</v>
          </cell>
          <cell r="BK46">
            <v>2.2669999999999999</v>
          </cell>
          <cell r="BL46">
            <v>1.8220000000000001</v>
          </cell>
          <cell r="BM46">
            <v>2.0445000000000002</v>
          </cell>
        </row>
        <row r="47">
          <cell r="BB47" t="str">
            <v>2013年</v>
          </cell>
          <cell r="BC47">
            <v>2013</v>
          </cell>
          <cell r="BD47">
            <v>1.05</v>
          </cell>
          <cell r="BE47">
            <v>1.0416666666666667</v>
          </cell>
          <cell r="BF47">
            <v>-1.337</v>
          </cell>
          <cell r="BG47">
            <v>-0.85099999999999998</v>
          </cell>
          <cell r="BH47">
            <v>-1.0939999999999999</v>
          </cell>
          <cell r="BI47">
            <v>1.734</v>
          </cell>
          <cell r="BJ47">
            <v>1.379</v>
          </cell>
          <cell r="BK47">
            <v>2.3380000000000001</v>
          </cell>
          <cell r="BL47">
            <v>1.853</v>
          </cell>
          <cell r="BM47">
            <v>2.0954999999999999</v>
          </cell>
        </row>
        <row r="48">
          <cell r="BB48" t="str">
            <v>2014年</v>
          </cell>
          <cell r="BC48">
            <v>2014</v>
          </cell>
          <cell r="BD48">
            <v>1.05</v>
          </cell>
          <cell r="BE48">
            <v>1.0416666666666667</v>
          </cell>
          <cell r="BF48">
            <v>-1.407875</v>
          </cell>
          <cell r="BG48">
            <v>-0.88175000000000003</v>
          </cell>
          <cell r="BH48">
            <v>-1.1448125</v>
          </cell>
          <cell r="BI48">
            <v>1.7869999999999999</v>
          </cell>
          <cell r="BJ48">
            <v>1.4020000000000001</v>
          </cell>
          <cell r="BK48">
            <v>2.4089999999999998</v>
          </cell>
          <cell r="BL48">
            <v>1.8840000000000001</v>
          </cell>
          <cell r="BM48">
            <v>2.1465000000000001</v>
          </cell>
        </row>
        <row r="49">
          <cell r="BB49" t="str">
            <v>2015年以降</v>
          </cell>
          <cell r="BC49">
            <v>2015</v>
          </cell>
          <cell r="BD49">
            <v>1.05</v>
          </cell>
          <cell r="BE49">
            <v>1.0416666666666667</v>
          </cell>
          <cell r="BF49">
            <v>-1.47875</v>
          </cell>
          <cell r="BG49">
            <v>-0.91249999999999998</v>
          </cell>
          <cell r="BH49">
            <v>-1.1956249999999999</v>
          </cell>
          <cell r="BI49">
            <v>1.8399999999999999</v>
          </cell>
          <cell r="BJ49">
            <v>1.425</v>
          </cell>
          <cell r="BK49">
            <v>2.48</v>
          </cell>
          <cell r="BL49">
            <v>1.915</v>
          </cell>
          <cell r="BM49">
            <v>2.1974999999999998</v>
          </cell>
        </row>
        <row r="50">
          <cell r="BB50" t="str">
            <v>不明</v>
          </cell>
          <cell r="BC50">
            <v>2009</v>
          </cell>
          <cell r="BD50">
            <v>1.05</v>
          </cell>
          <cell r="BE50">
            <v>1.0416666666666667</v>
          </cell>
          <cell r="BF50">
            <v>-1.5496249999999998</v>
          </cell>
          <cell r="BG50">
            <v>-0.94324999999999992</v>
          </cell>
          <cell r="BH50">
            <v>-1.2464374999999999</v>
          </cell>
          <cell r="BI50">
            <v>1.8929999999999998</v>
          </cell>
          <cell r="BJ50">
            <v>1.448</v>
          </cell>
          <cell r="BK50">
            <v>2.5510000000000002</v>
          </cell>
          <cell r="BL50">
            <v>1.9460000000000002</v>
          </cell>
          <cell r="BM50">
            <v>2.2484999999999999</v>
          </cell>
        </row>
        <row r="51">
          <cell r="BC51">
            <v>2016</v>
          </cell>
          <cell r="BD51">
            <v>1.05</v>
          </cell>
          <cell r="BE51">
            <v>1.0416666666666667</v>
          </cell>
          <cell r="BF51">
            <v>-1.6204999999999998</v>
          </cell>
          <cell r="BG51">
            <v>-0.97399999999999998</v>
          </cell>
          <cell r="BH51">
            <v>-1.29725</v>
          </cell>
          <cell r="BI51">
            <v>1.9459999999999997</v>
          </cell>
          <cell r="BJ51">
            <v>1.4710000000000001</v>
          </cell>
          <cell r="BK51">
            <v>2.6219999999999999</v>
          </cell>
          <cell r="BL51">
            <v>1.9770000000000001</v>
          </cell>
          <cell r="BM51">
            <v>2.2995000000000001</v>
          </cell>
        </row>
        <row r="52">
          <cell r="BC52">
            <v>2017</v>
          </cell>
          <cell r="BD52">
            <v>1.05</v>
          </cell>
          <cell r="BE52">
            <v>1.0416666666666667</v>
          </cell>
          <cell r="BF52">
            <v>-1.6913749999999999</v>
          </cell>
          <cell r="BG52">
            <v>-1.00475</v>
          </cell>
          <cell r="BH52">
            <v>-1.3480624999999999</v>
          </cell>
          <cell r="BI52">
            <v>1.9989999999999997</v>
          </cell>
          <cell r="BJ52">
            <v>1.494</v>
          </cell>
          <cell r="BK52">
            <v>2.6930000000000001</v>
          </cell>
          <cell r="BL52">
            <v>2.008</v>
          </cell>
          <cell r="BM52">
            <v>2.3505000000000003</v>
          </cell>
        </row>
        <row r="53">
          <cell r="BC53">
            <v>2018</v>
          </cell>
          <cell r="BD53">
            <v>1.05</v>
          </cell>
          <cell r="BE53">
            <v>1.0416666666666667</v>
          </cell>
          <cell r="BF53">
            <v>-1.7036249999999999</v>
          </cell>
          <cell r="BG53">
            <v>-1.0661250000000002</v>
          </cell>
          <cell r="BH53">
            <v>-1.3848750000000001</v>
          </cell>
          <cell r="BI53">
            <v>2.0110000000000001</v>
          </cell>
          <cell r="BJ53">
            <v>1.5427499999999998</v>
          </cell>
          <cell r="BK53">
            <v>2.7087499999999998</v>
          </cell>
          <cell r="BL53">
            <v>2.0732499999999998</v>
          </cell>
          <cell r="BM53">
            <v>2.391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事業実施者・事業内容"/>
      <sheetName val="事業費内訳"/>
      <sheetName val="ボイラ排出量算定（追加)"/>
      <sheetName val="Sheet1"/>
      <sheetName val="導入設備詳細"/>
      <sheetName val="省エネ計画書"/>
      <sheetName val="CO2換算シート"/>
      <sheetName val="現況写真"/>
      <sheetName val="事業費内訳 (記入例)"/>
      <sheetName val="省エネ計画書 (記入例)"/>
    </sheetNames>
    <sheetDataSet>
      <sheetData sheetId="0"/>
      <sheetData sheetId="1">
        <row r="75">
          <cell r="A75" t="str">
            <v>農業・林業</v>
          </cell>
          <cell r="B75" t="str">
            <v>漁業</v>
          </cell>
          <cell r="C75" t="str">
            <v>鉱業・採石業・砂利採取業</v>
          </cell>
          <cell r="D75" t="str">
            <v>建設業</v>
          </cell>
          <cell r="E75" t="str">
            <v>製造業</v>
          </cell>
          <cell r="F75" t="str">
            <v>電気・ガス・熱供給・水道業</v>
          </cell>
          <cell r="G75" t="str">
            <v>情報通信業</v>
          </cell>
          <cell r="H75" t="str">
            <v>運輸業・郵便業</v>
          </cell>
          <cell r="I75" t="str">
            <v>卸売業・小売業</v>
          </cell>
          <cell r="J75" t="str">
            <v>金融業・保険業</v>
          </cell>
          <cell r="K75" t="str">
            <v>不動産業・物品賃貸業</v>
          </cell>
          <cell r="L75" t="str">
            <v>学術研究・専門・技術サービス業</v>
          </cell>
          <cell r="M75" t="str">
            <v>宿泊業・飲食サービス業</v>
          </cell>
          <cell r="N75" t="str">
            <v>生活関連サービス業・娯楽業</v>
          </cell>
          <cell r="O75" t="str">
            <v>教育・学習支援業</v>
          </cell>
          <cell r="P75" t="str">
            <v>医療・福祉</v>
          </cell>
          <cell r="Q75" t="str">
            <v>複合サービス事業</v>
          </cell>
          <cell r="R75" t="str">
            <v>サービス業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入力】暑さ対策計算シート (2)"/>
      <sheetName val="交付申請書"/>
      <sheetName val="重要事項確認書"/>
      <sheetName val="①"/>
      <sheetName val="②"/>
      <sheetName val="③"/>
      <sheetName val="入力"/>
      <sheetName val="結果"/>
      <sheetName val="CO2換算シート"/>
      <sheetName val="申請チェックリスト "/>
      <sheetName val="入力値の簡易計算シート"/>
      <sheetName val="ヘルプ"/>
      <sheetName val="区域"/>
      <sheetName val="暑さ対策の提案について"/>
      <sheetName val="実効温度差（ETD)諸言"/>
      <sheetName val="熱負荷計算シート (2)"/>
      <sheetName val="熱貫流率計算"/>
      <sheetName val="外壁実効温度差（ETD)一覧表"/>
      <sheetName val="標準日射取得量1"/>
      <sheetName val="温度条件他根拠"/>
      <sheetName val="さいたま市"/>
      <sheetName val="さいたま市屋根遮熱"/>
      <sheetName val="さいたま市屋根断熱"/>
      <sheetName val="さいたま市外壁遮熱"/>
      <sheetName val="さいたま市外壁断熱"/>
      <sheetName val="さいたま市窓遮熱"/>
      <sheetName val="さいたま市窓断熱"/>
      <sheetName val="熊谷市"/>
      <sheetName val="熊谷市屋根遮熱"/>
      <sheetName val="熊谷市屋根断熱"/>
      <sheetName val="熊谷市外壁遮熱"/>
      <sheetName val="熊谷市外壁断熱"/>
      <sheetName val="熊谷市窓遮熱"/>
      <sheetName val="熊谷市窓断熱"/>
      <sheetName val="秩父市"/>
      <sheetName val="秩父市屋根遮熱"/>
      <sheetName val="秩父市屋根断熱"/>
      <sheetName val="秩父市外壁遮熱"/>
      <sheetName val="秩父市外壁断熱"/>
      <sheetName val="秩父市窓遮熱"/>
      <sheetName val="秩父市窓断熱"/>
      <sheetName val="【根拠】日射係数"/>
      <sheetName val="（追加）方位別標準時間"/>
      <sheetName val="（例示）対策後の熱貫流率計算根拠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>農業・林業</v>
          </cell>
          <cell r="B36" t="str">
            <v>漁業</v>
          </cell>
          <cell r="C36" t="str">
            <v>鉱業・採石業・砂利採取業</v>
          </cell>
          <cell r="D36" t="str">
            <v>建設業</v>
          </cell>
          <cell r="E36" t="str">
            <v>製造業</v>
          </cell>
          <cell r="F36" t="str">
            <v>電気・ガス・熱供給・水道業</v>
          </cell>
          <cell r="G36" t="str">
            <v>情報通信業</v>
          </cell>
          <cell r="H36" t="str">
            <v>運輸業・郵便業</v>
          </cell>
          <cell r="I36" t="str">
            <v>卸売業・小売業</v>
          </cell>
          <cell r="J36" t="str">
            <v>金融業・保険業</v>
          </cell>
          <cell r="K36" t="str">
            <v>不動産業・物品賃貸業</v>
          </cell>
          <cell r="L36" t="str">
            <v>学術研究・専門・技術サービス業</v>
          </cell>
          <cell r="M36" t="str">
            <v>宿泊業・飲食サービス業</v>
          </cell>
          <cell r="N36" t="str">
            <v>生活関連サービス業・娯楽業</v>
          </cell>
          <cell r="O36" t="str">
            <v>教育・学習支援業</v>
          </cell>
          <cell r="P36" t="str">
            <v>医療・福祉</v>
          </cell>
          <cell r="Q36" t="str">
            <v>複合サービス事業</v>
          </cell>
          <cell r="R36" t="str">
            <v>サービス業</v>
          </cell>
        </row>
      </sheetData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C0C2-CBE0-4422-8554-B07D1701738C}">
  <sheetPr>
    <tabColor rgb="FFFFC000"/>
  </sheetPr>
  <dimension ref="A1:AF79"/>
  <sheetViews>
    <sheetView tabSelected="1" view="pageBreakPreview" zoomScale="85" zoomScaleNormal="100" zoomScaleSheetLayoutView="85" workbookViewId="0">
      <selection sqref="A1:O1"/>
    </sheetView>
  </sheetViews>
  <sheetFormatPr defaultColWidth="9" defaultRowHeight="12"/>
  <cols>
    <col min="1" max="1" width="1.08984375" style="1" customWidth="1"/>
    <col min="2" max="2" width="3.7265625" style="1" customWidth="1"/>
    <col min="3" max="3" width="7.453125" style="1" customWidth="1"/>
    <col min="4" max="4" width="1.08984375" style="1" customWidth="1"/>
    <col min="5" max="5" width="9.7265625" style="1" customWidth="1"/>
    <col min="6" max="6" width="9.36328125" style="1" customWidth="1"/>
    <col min="7" max="7" width="6.7265625" style="1" customWidth="1"/>
    <col min="8" max="8" width="5.7265625" style="1" customWidth="1"/>
    <col min="9" max="9" width="7.453125" style="1" customWidth="1"/>
    <col min="10" max="10" width="6.90625" style="1" customWidth="1"/>
    <col min="11" max="11" width="5" style="1" customWidth="1"/>
    <col min="12" max="12" width="8.36328125" style="1" customWidth="1"/>
    <col min="13" max="13" width="13.6328125" style="1" customWidth="1"/>
    <col min="14" max="14" width="7.36328125" style="1" customWidth="1"/>
    <col min="15" max="15" width="13.6328125" style="1" customWidth="1"/>
    <col min="16" max="23" width="9" style="1"/>
    <col min="24" max="29" width="9" style="1" hidden="1" customWidth="1"/>
    <col min="30" max="16384" width="9" style="1"/>
  </cols>
  <sheetData>
    <row r="1" spans="1:15" ht="30" customHeight="1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15" ht="30" hidden="1" customHeight="1">
      <c r="A2" s="2"/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24" hidden="1" customHeight="1">
      <c r="A3" s="2"/>
      <c r="B3" s="5"/>
      <c r="C3" s="6" t="s">
        <v>2</v>
      </c>
      <c r="D3" s="7"/>
      <c r="E3" s="225" t="s">
        <v>3</v>
      </c>
      <c r="F3" s="225"/>
      <c r="G3" s="225"/>
      <c r="H3" s="225"/>
      <c r="I3" s="225"/>
      <c r="J3" s="225"/>
      <c r="K3" s="225"/>
      <c r="L3" s="8" t="s">
        <v>4</v>
      </c>
      <c r="M3" s="225" t="s">
        <v>5</v>
      </c>
      <c r="N3" s="225"/>
      <c r="O3" s="225"/>
    </row>
    <row r="4" spans="1:15" ht="20.25" hidden="1" customHeight="1">
      <c r="A4" s="2"/>
      <c r="C4" s="9" t="s">
        <v>6</v>
      </c>
      <c r="D4" s="9"/>
      <c r="E4" s="225" t="s">
        <v>7</v>
      </c>
      <c r="F4" s="225"/>
      <c r="G4" s="225"/>
      <c r="H4" s="225"/>
      <c r="I4" s="225"/>
      <c r="J4" s="7"/>
      <c r="K4" s="7"/>
      <c r="L4" s="7"/>
      <c r="M4" s="7"/>
      <c r="N4" s="7"/>
      <c r="O4" s="7"/>
    </row>
    <row r="5" spans="1:15" ht="20.25" customHeight="1" thickBot="1">
      <c r="A5" s="2"/>
      <c r="B5" s="226" t="s">
        <v>8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</row>
    <row r="6" spans="1:15" ht="41.25" customHeight="1">
      <c r="A6" s="2"/>
      <c r="B6" s="227" t="s">
        <v>9</v>
      </c>
      <c r="C6" s="228"/>
      <c r="D6" s="228"/>
      <c r="E6" s="229"/>
      <c r="F6" s="236" t="s">
        <v>10</v>
      </c>
      <c r="G6" s="237"/>
      <c r="H6" s="238" t="s">
        <v>11</v>
      </c>
      <c r="I6" s="239"/>
      <c r="J6" s="10" t="s">
        <v>12</v>
      </c>
      <c r="K6" s="11" t="s">
        <v>13</v>
      </c>
      <c r="L6" s="12" t="s">
        <v>14</v>
      </c>
      <c r="M6" s="13" t="s">
        <v>15</v>
      </c>
      <c r="N6" s="14" t="s">
        <v>16</v>
      </c>
      <c r="O6" s="15" t="s">
        <v>17</v>
      </c>
    </row>
    <row r="7" spans="1:15" ht="24" customHeight="1">
      <c r="A7" s="2"/>
      <c r="B7" s="230"/>
      <c r="C7" s="231"/>
      <c r="D7" s="231"/>
      <c r="E7" s="232"/>
      <c r="F7" s="240" t="s">
        <v>18</v>
      </c>
      <c r="G7" s="241"/>
      <c r="H7" s="242" t="s">
        <v>19</v>
      </c>
      <c r="I7" s="241"/>
      <c r="J7" s="16" t="s">
        <v>20</v>
      </c>
      <c r="K7" s="17" t="s">
        <v>21</v>
      </c>
      <c r="L7" s="16" t="s">
        <v>22</v>
      </c>
      <c r="M7" s="18" t="s">
        <v>23</v>
      </c>
      <c r="N7" s="19" t="s">
        <v>24</v>
      </c>
      <c r="O7" s="20" t="s">
        <v>25</v>
      </c>
    </row>
    <row r="8" spans="1:15" ht="26.25" customHeight="1" thickBot="1">
      <c r="A8" s="2"/>
      <c r="B8" s="233"/>
      <c r="C8" s="234"/>
      <c r="D8" s="234"/>
      <c r="E8" s="235"/>
      <c r="F8" s="21" t="s">
        <v>26</v>
      </c>
      <c r="G8" s="22" t="s">
        <v>27</v>
      </c>
      <c r="H8" s="23"/>
      <c r="I8" s="24" t="s">
        <v>28</v>
      </c>
      <c r="J8" s="25" t="s">
        <v>29</v>
      </c>
      <c r="K8" s="26" t="s">
        <v>30</v>
      </c>
      <c r="L8" s="27"/>
      <c r="M8" s="28" t="s">
        <v>31</v>
      </c>
      <c r="N8" s="27"/>
      <c r="O8" s="29" t="s">
        <v>32</v>
      </c>
    </row>
    <row r="9" spans="1:15" ht="28.5" hidden="1" customHeight="1">
      <c r="A9" s="2"/>
      <c r="B9" s="210" t="s">
        <v>33</v>
      </c>
      <c r="C9" s="212" t="s">
        <v>34</v>
      </c>
      <c r="D9" s="213"/>
      <c r="E9" s="214"/>
      <c r="F9" s="30"/>
      <c r="G9" s="31" t="s">
        <v>31</v>
      </c>
      <c r="H9" s="32">
        <v>38.200000000000003</v>
      </c>
      <c r="I9" s="33" t="s">
        <v>35</v>
      </c>
      <c r="J9" s="34">
        <f t="shared" ref="J9:J27" si="0">F9*H9</f>
        <v>0</v>
      </c>
      <c r="K9" s="215">
        <v>2.58E-2</v>
      </c>
      <c r="L9" s="35">
        <f>ROUNDDOWN(H9*K$9,5-INT(LOG(ABS(H9*K$9))))</f>
        <v>0.98555999999999999</v>
      </c>
      <c r="M9" s="36">
        <f>F9*H9*K$9+ROUNDDOWN(0,1)</f>
        <v>0</v>
      </c>
      <c r="N9" s="37">
        <v>2.6192000000000002</v>
      </c>
      <c r="O9" s="38">
        <f t="shared" ref="O9:O29" si="1">F9*N9</f>
        <v>0</v>
      </c>
    </row>
    <row r="10" spans="1:15" ht="29.25" customHeight="1">
      <c r="A10" s="2"/>
      <c r="B10" s="211"/>
      <c r="C10" s="218" t="s">
        <v>36</v>
      </c>
      <c r="D10" s="191"/>
      <c r="E10" s="192"/>
      <c r="F10" s="39"/>
      <c r="G10" s="40" t="s">
        <v>31</v>
      </c>
      <c r="H10" s="41">
        <v>34.6</v>
      </c>
      <c r="I10" s="42" t="s">
        <v>35</v>
      </c>
      <c r="J10" s="43">
        <f t="shared" si="0"/>
        <v>0</v>
      </c>
      <c r="K10" s="216"/>
      <c r="L10" s="41">
        <f t="shared" ref="L10:L30" si="2">ROUNDDOWN(H10*K$9,5-INT(LOG(ABS(H10*K$9))))</f>
        <v>0.89268000000000003</v>
      </c>
      <c r="M10" s="44">
        <f t="shared" ref="M10:M30" si="3">F10*H10*K$9+ROUNDDOWN(0,1)</f>
        <v>0</v>
      </c>
      <c r="N10" s="45">
        <v>2.3216999999999999</v>
      </c>
      <c r="O10" s="46">
        <f t="shared" si="1"/>
        <v>0</v>
      </c>
    </row>
    <row r="11" spans="1:15" ht="29.25" hidden="1" customHeight="1">
      <c r="A11" s="2"/>
      <c r="B11" s="211"/>
      <c r="C11" s="190" t="s">
        <v>37</v>
      </c>
      <c r="D11" s="191"/>
      <c r="E11" s="192"/>
      <c r="F11" s="39"/>
      <c r="G11" s="40" t="s">
        <v>31</v>
      </c>
      <c r="H11" s="41">
        <v>33.6</v>
      </c>
      <c r="I11" s="42" t="s">
        <v>35</v>
      </c>
      <c r="J11" s="43">
        <f t="shared" si="0"/>
        <v>0</v>
      </c>
      <c r="K11" s="216"/>
      <c r="L11" s="41">
        <f t="shared" si="2"/>
        <v>0.86687999999999998</v>
      </c>
      <c r="M11" s="44">
        <f t="shared" si="3"/>
        <v>0</v>
      </c>
      <c r="N11" s="45">
        <v>2.2422</v>
      </c>
      <c r="O11" s="46">
        <f t="shared" si="1"/>
        <v>0</v>
      </c>
    </row>
    <row r="12" spans="1:15" ht="29.25" customHeight="1">
      <c r="A12" s="2"/>
      <c r="B12" s="211"/>
      <c r="C12" s="190" t="s">
        <v>38</v>
      </c>
      <c r="D12" s="191"/>
      <c r="E12" s="192"/>
      <c r="F12" s="39"/>
      <c r="G12" s="40" t="s">
        <v>31</v>
      </c>
      <c r="H12" s="41">
        <v>36.700000000000003</v>
      </c>
      <c r="I12" s="42" t="s">
        <v>35</v>
      </c>
      <c r="J12" s="43">
        <f>F12*H12</f>
        <v>0</v>
      </c>
      <c r="K12" s="216"/>
      <c r="L12" s="41">
        <f t="shared" si="2"/>
        <v>0.94686000000000003</v>
      </c>
      <c r="M12" s="44">
        <f t="shared" si="3"/>
        <v>0</v>
      </c>
      <c r="N12" s="45">
        <v>2.4895</v>
      </c>
      <c r="O12" s="46">
        <f t="shared" si="1"/>
        <v>0</v>
      </c>
    </row>
    <row r="13" spans="1:15" ht="29.25" customHeight="1">
      <c r="A13" s="2"/>
      <c r="B13" s="211"/>
      <c r="C13" s="190" t="s">
        <v>39</v>
      </c>
      <c r="D13" s="191"/>
      <c r="E13" s="192"/>
      <c r="F13" s="39"/>
      <c r="G13" s="40" t="s">
        <v>31</v>
      </c>
      <c r="H13" s="41">
        <v>37.700000000000003</v>
      </c>
      <c r="I13" s="42" t="s">
        <v>35</v>
      </c>
      <c r="J13" s="43">
        <f t="shared" si="0"/>
        <v>0</v>
      </c>
      <c r="K13" s="216"/>
      <c r="L13" s="41">
        <f t="shared" si="2"/>
        <v>0.97265999999999997</v>
      </c>
      <c r="M13" s="44">
        <f t="shared" si="3"/>
        <v>0</v>
      </c>
      <c r="N13" s="45">
        <v>2.585</v>
      </c>
      <c r="O13" s="46">
        <f t="shared" si="1"/>
        <v>0</v>
      </c>
    </row>
    <row r="14" spans="1:15" ht="29.25" customHeight="1">
      <c r="A14" s="2"/>
      <c r="B14" s="211"/>
      <c r="C14" s="190" t="s">
        <v>40</v>
      </c>
      <c r="D14" s="191"/>
      <c r="E14" s="192"/>
      <c r="F14" s="39"/>
      <c r="G14" s="40" t="s">
        <v>31</v>
      </c>
      <c r="H14" s="41">
        <v>39.1</v>
      </c>
      <c r="I14" s="42" t="s">
        <v>35</v>
      </c>
      <c r="J14" s="43">
        <f t="shared" si="0"/>
        <v>0</v>
      </c>
      <c r="K14" s="216"/>
      <c r="L14" s="41">
        <f t="shared" si="2"/>
        <v>1.00878</v>
      </c>
      <c r="M14" s="44">
        <f t="shared" si="3"/>
        <v>0</v>
      </c>
      <c r="N14" s="45">
        <v>2.7096</v>
      </c>
      <c r="O14" s="46">
        <f t="shared" si="1"/>
        <v>0</v>
      </c>
    </row>
    <row r="15" spans="1:15" ht="29.25" hidden="1" customHeight="1">
      <c r="A15" s="2"/>
      <c r="B15" s="211"/>
      <c r="C15" s="190" t="s">
        <v>41</v>
      </c>
      <c r="D15" s="191"/>
      <c r="E15" s="192"/>
      <c r="F15" s="39"/>
      <c r="G15" s="40" t="s">
        <v>31</v>
      </c>
      <c r="H15" s="41">
        <v>41.9</v>
      </c>
      <c r="I15" s="42" t="s">
        <v>35</v>
      </c>
      <c r="J15" s="43">
        <f t="shared" si="0"/>
        <v>0</v>
      </c>
      <c r="K15" s="216"/>
      <c r="L15" s="41">
        <f t="shared" si="2"/>
        <v>1.0810200000000001</v>
      </c>
      <c r="M15" s="44">
        <f t="shared" si="3"/>
        <v>0</v>
      </c>
      <c r="N15" s="45">
        <v>2.9958999999999998</v>
      </c>
      <c r="O15" s="46">
        <f t="shared" si="1"/>
        <v>0</v>
      </c>
    </row>
    <row r="16" spans="1:15" ht="29.25" hidden="1" customHeight="1">
      <c r="A16" s="2"/>
      <c r="B16" s="211"/>
      <c r="C16" s="190" t="s">
        <v>42</v>
      </c>
      <c r="D16" s="191"/>
      <c r="E16" s="192"/>
      <c r="F16" s="39"/>
      <c r="G16" s="40" t="s">
        <v>43</v>
      </c>
      <c r="H16" s="41">
        <v>40.9</v>
      </c>
      <c r="I16" s="42" t="s">
        <v>44</v>
      </c>
      <c r="J16" s="43">
        <f t="shared" si="0"/>
        <v>0</v>
      </c>
      <c r="K16" s="216"/>
      <c r="L16" s="41">
        <f t="shared" si="2"/>
        <v>1.05522</v>
      </c>
      <c r="M16" s="44">
        <f t="shared" si="3"/>
        <v>0</v>
      </c>
      <c r="N16" s="45">
        <v>3.1193</v>
      </c>
      <c r="O16" s="46">
        <f t="shared" si="1"/>
        <v>0</v>
      </c>
    </row>
    <row r="17" spans="1:15" ht="30" customHeight="1">
      <c r="A17" s="2"/>
      <c r="B17" s="211"/>
      <c r="C17" s="219" t="s">
        <v>45</v>
      </c>
      <c r="D17" s="222" t="s">
        <v>46</v>
      </c>
      <c r="E17" s="223"/>
      <c r="F17" s="39"/>
      <c r="G17" s="40" t="s">
        <v>43</v>
      </c>
      <c r="H17" s="41">
        <v>50.8</v>
      </c>
      <c r="I17" s="42" t="s">
        <v>44</v>
      </c>
      <c r="J17" s="43">
        <f t="shared" si="0"/>
        <v>0</v>
      </c>
      <c r="K17" s="216"/>
      <c r="L17" s="41">
        <f t="shared" si="2"/>
        <v>1.31064</v>
      </c>
      <c r="M17" s="44">
        <f t="shared" si="3"/>
        <v>0</v>
      </c>
      <c r="N17" s="45">
        <v>2.9988999999999999</v>
      </c>
      <c r="O17" s="46">
        <f t="shared" si="1"/>
        <v>0</v>
      </c>
    </row>
    <row r="18" spans="1:15" ht="30" customHeight="1">
      <c r="A18" s="2"/>
      <c r="B18" s="211"/>
      <c r="C18" s="220"/>
      <c r="D18" s="222" t="s">
        <v>47</v>
      </c>
      <c r="E18" s="223"/>
      <c r="F18" s="39"/>
      <c r="G18" s="40" t="s">
        <v>48</v>
      </c>
      <c r="H18" s="41">
        <v>0.10539999999999999</v>
      </c>
      <c r="I18" s="42" t="s">
        <v>49</v>
      </c>
      <c r="J18" s="43">
        <f t="shared" si="0"/>
        <v>0</v>
      </c>
      <c r="K18" s="216"/>
      <c r="L18" s="152">
        <f t="shared" si="2"/>
        <v>2.7193199999999999E-3</v>
      </c>
      <c r="M18" s="44">
        <f>F18*H18*K$9+ROUNDDOWN(0,1)</f>
        <v>0</v>
      </c>
      <c r="N18" s="153">
        <v>6.2199999999999998E-3</v>
      </c>
      <c r="O18" s="46">
        <f t="shared" si="1"/>
        <v>0</v>
      </c>
    </row>
    <row r="19" spans="1:15" ht="29.25" hidden="1" customHeight="1">
      <c r="A19" s="2"/>
      <c r="B19" s="211"/>
      <c r="C19" s="221"/>
      <c r="D19" s="190" t="s">
        <v>50</v>
      </c>
      <c r="E19" s="192"/>
      <c r="F19" s="39"/>
      <c r="G19" s="40" t="s">
        <v>51</v>
      </c>
      <c r="H19" s="41">
        <v>44.9</v>
      </c>
      <c r="I19" s="42" t="s">
        <v>52</v>
      </c>
      <c r="J19" s="43">
        <f t="shared" si="0"/>
        <v>0</v>
      </c>
      <c r="K19" s="216"/>
      <c r="L19" s="41">
        <f t="shared" si="2"/>
        <v>1.15842</v>
      </c>
      <c r="M19" s="44">
        <f t="shared" si="3"/>
        <v>0</v>
      </c>
      <c r="N19" s="45">
        <v>2.3378000000000001</v>
      </c>
      <c r="O19" s="46">
        <f t="shared" si="1"/>
        <v>0</v>
      </c>
    </row>
    <row r="20" spans="1:15" ht="29.25" hidden="1" customHeight="1">
      <c r="A20" s="2"/>
      <c r="B20" s="211"/>
      <c r="C20" s="181" t="s">
        <v>53</v>
      </c>
      <c r="D20" s="182"/>
      <c r="E20" s="183"/>
      <c r="F20" s="39"/>
      <c r="G20" s="40" t="s">
        <v>43</v>
      </c>
      <c r="H20" s="41">
        <v>54.6</v>
      </c>
      <c r="I20" s="42" t="s">
        <v>44</v>
      </c>
      <c r="J20" s="43">
        <f t="shared" si="0"/>
        <v>0</v>
      </c>
      <c r="K20" s="216"/>
      <c r="L20" s="41">
        <f t="shared" si="2"/>
        <v>1.4086799999999999</v>
      </c>
      <c r="M20" s="44">
        <f t="shared" si="3"/>
        <v>0</v>
      </c>
      <c r="N20" s="45">
        <v>2.7027000000000001</v>
      </c>
      <c r="O20" s="46">
        <f t="shared" si="1"/>
        <v>0</v>
      </c>
    </row>
    <row r="21" spans="1:15" ht="29.25" hidden="1" customHeight="1">
      <c r="A21" s="2"/>
      <c r="B21" s="211"/>
      <c r="C21" s="187"/>
      <c r="D21" s="188"/>
      <c r="E21" s="189"/>
      <c r="F21" s="39"/>
      <c r="G21" s="40" t="s">
        <v>51</v>
      </c>
      <c r="H21" s="41">
        <v>43.5</v>
      </c>
      <c r="I21" s="42" t="s">
        <v>52</v>
      </c>
      <c r="J21" s="43">
        <f t="shared" si="0"/>
        <v>0</v>
      </c>
      <c r="K21" s="216"/>
      <c r="L21" s="41">
        <f t="shared" si="2"/>
        <v>1.1223000000000001</v>
      </c>
      <c r="M21" s="44">
        <f t="shared" si="3"/>
        <v>0</v>
      </c>
      <c r="N21" s="45">
        <v>2.2170999999999998</v>
      </c>
      <c r="O21" s="46">
        <f t="shared" si="1"/>
        <v>0</v>
      </c>
    </row>
    <row r="22" spans="1:15" ht="29.25" hidden="1" customHeight="1">
      <c r="A22" s="2"/>
      <c r="B22" s="211"/>
      <c r="C22" s="207" t="s">
        <v>54</v>
      </c>
      <c r="D22" s="190" t="s">
        <v>55</v>
      </c>
      <c r="E22" s="192"/>
      <c r="F22" s="39"/>
      <c r="G22" s="40" t="s">
        <v>43</v>
      </c>
      <c r="H22" s="41">
        <v>29</v>
      </c>
      <c r="I22" s="42" t="s">
        <v>44</v>
      </c>
      <c r="J22" s="43">
        <f t="shared" si="0"/>
        <v>0</v>
      </c>
      <c r="K22" s="216"/>
      <c r="L22" s="41">
        <f t="shared" si="2"/>
        <v>0.74819999999999998</v>
      </c>
      <c r="M22" s="44">
        <f t="shared" si="3"/>
        <v>0</v>
      </c>
      <c r="N22" s="45">
        <v>2.6052</v>
      </c>
      <c r="O22" s="46">
        <f t="shared" si="1"/>
        <v>0</v>
      </c>
    </row>
    <row r="23" spans="1:15" ht="29.25" hidden="1" customHeight="1">
      <c r="A23" s="2"/>
      <c r="B23" s="211"/>
      <c r="C23" s="208"/>
      <c r="D23" s="190" t="s">
        <v>56</v>
      </c>
      <c r="E23" s="192"/>
      <c r="F23" s="39"/>
      <c r="G23" s="40" t="s">
        <v>43</v>
      </c>
      <c r="H23" s="41">
        <v>25.7</v>
      </c>
      <c r="I23" s="42" t="s">
        <v>44</v>
      </c>
      <c r="J23" s="43">
        <f t="shared" si="0"/>
        <v>0</v>
      </c>
      <c r="K23" s="216"/>
      <c r="L23" s="41">
        <f t="shared" si="2"/>
        <v>0.66305999999999998</v>
      </c>
      <c r="M23" s="44">
        <f t="shared" si="3"/>
        <v>0</v>
      </c>
      <c r="N23" s="45">
        <v>2.3275600000000001</v>
      </c>
      <c r="O23" s="46">
        <f t="shared" si="1"/>
        <v>0</v>
      </c>
    </row>
    <row r="24" spans="1:15" ht="29.25" hidden="1" customHeight="1">
      <c r="A24" s="2"/>
      <c r="B24" s="211"/>
      <c r="C24" s="209"/>
      <c r="D24" s="190" t="s">
        <v>57</v>
      </c>
      <c r="E24" s="192"/>
      <c r="F24" s="39"/>
      <c r="G24" s="40" t="s">
        <v>43</v>
      </c>
      <c r="H24" s="41">
        <v>26.9</v>
      </c>
      <c r="I24" s="42" t="s">
        <v>44</v>
      </c>
      <c r="J24" s="43">
        <f t="shared" si="0"/>
        <v>0</v>
      </c>
      <c r="K24" s="216"/>
      <c r="L24" s="41">
        <f t="shared" si="2"/>
        <v>0.69401999999999997</v>
      </c>
      <c r="M24" s="44">
        <f t="shared" si="3"/>
        <v>0</v>
      </c>
      <c r="N24" s="45">
        <v>2.5152000000000001</v>
      </c>
      <c r="O24" s="46">
        <f t="shared" si="1"/>
        <v>0</v>
      </c>
    </row>
    <row r="25" spans="1:15" ht="29.25" hidden="1" customHeight="1">
      <c r="A25" s="2"/>
      <c r="B25" s="211"/>
      <c r="C25" s="190" t="s">
        <v>58</v>
      </c>
      <c r="D25" s="191"/>
      <c r="E25" s="192"/>
      <c r="F25" s="39"/>
      <c r="G25" s="47" t="s">
        <v>43</v>
      </c>
      <c r="H25" s="41">
        <v>29.4</v>
      </c>
      <c r="I25" s="42" t="s">
        <v>44</v>
      </c>
      <c r="J25" s="43">
        <f t="shared" si="0"/>
        <v>0</v>
      </c>
      <c r="K25" s="216"/>
      <c r="L25" s="41">
        <f t="shared" si="2"/>
        <v>0.75851999999999997</v>
      </c>
      <c r="M25" s="44">
        <f t="shared" si="3"/>
        <v>0</v>
      </c>
      <c r="N25" s="45">
        <v>3.1692999999999998</v>
      </c>
      <c r="O25" s="46">
        <f t="shared" si="1"/>
        <v>0</v>
      </c>
    </row>
    <row r="26" spans="1:15" ht="29.25" customHeight="1">
      <c r="A26" s="2"/>
      <c r="B26" s="211"/>
      <c r="C26" s="181" t="s">
        <v>59</v>
      </c>
      <c r="D26" s="182"/>
      <c r="E26" s="183"/>
      <c r="F26" s="39"/>
      <c r="G26" s="47" t="s">
        <v>60</v>
      </c>
      <c r="H26" s="41">
        <v>43.5</v>
      </c>
      <c r="I26" s="42" t="s">
        <v>61</v>
      </c>
      <c r="J26" s="43">
        <f t="shared" si="0"/>
        <v>0</v>
      </c>
      <c r="K26" s="216"/>
      <c r="L26" s="41">
        <f t="shared" si="2"/>
        <v>1.1223000000000001</v>
      </c>
      <c r="M26" s="44">
        <f t="shared" si="3"/>
        <v>0</v>
      </c>
      <c r="N26" s="45">
        <v>2.1692999999999998</v>
      </c>
      <c r="O26" s="46">
        <f t="shared" si="1"/>
        <v>0</v>
      </c>
    </row>
    <row r="27" spans="1:15" ht="29.25" hidden="1" customHeight="1">
      <c r="A27" s="2"/>
      <c r="B27" s="211"/>
      <c r="C27" s="184"/>
      <c r="D27" s="185"/>
      <c r="E27" s="186"/>
      <c r="F27" s="30"/>
      <c r="G27" s="48" t="s">
        <v>62</v>
      </c>
      <c r="H27" s="41">
        <v>41.68</v>
      </c>
      <c r="I27" s="42" t="s">
        <v>52</v>
      </c>
      <c r="J27" s="43">
        <f t="shared" si="0"/>
        <v>0</v>
      </c>
      <c r="K27" s="216"/>
      <c r="L27" s="41">
        <f t="shared" si="2"/>
        <v>1.07534</v>
      </c>
      <c r="M27" s="44">
        <f t="shared" si="3"/>
        <v>0</v>
      </c>
      <c r="N27" s="45">
        <v>2.0785999999999998</v>
      </c>
      <c r="O27" s="46">
        <f t="shared" si="1"/>
        <v>0</v>
      </c>
    </row>
    <row r="28" spans="1:15" ht="29.25" hidden="1" customHeight="1">
      <c r="A28" s="2"/>
      <c r="B28" s="211"/>
      <c r="C28" s="184"/>
      <c r="D28" s="185"/>
      <c r="E28" s="186"/>
      <c r="F28" s="30"/>
      <c r="G28" s="48" t="s">
        <v>62</v>
      </c>
      <c r="H28" s="41">
        <v>44.5</v>
      </c>
      <c r="I28" s="42" t="s">
        <v>52</v>
      </c>
      <c r="J28" s="43">
        <f>F28*H28</f>
        <v>0</v>
      </c>
      <c r="K28" s="216"/>
      <c r="L28" s="41">
        <f t="shared" si="2"/>
        <v>1.1480999999999999</v>
      </c>
      <c r="M28" s="44">
        <f t="shared" si="3"/>
        <v>0</v>
      </c>
      <c r="N28" s="45">
        <v>2.2193999999999998</v>
      </c>
      <c r="O28" s="46">
        <f t="shared" si="1"/>
        <v>0</v>
      </c>
    </row>
    <row r="29" spans="1:15" ht="29.25" hidden="1" customHeight="1">
      <c r="A29" s="2"/>
      <c r="B29" s="211"/>
      <c r="C29" s="187"/>
      <c r="D29" s="188"/>
      <c r="E29" s="189"/>
      <c r="F29" s="30"/>
      <c r="G29" s="48" t="s">
        <v>62</v>
      </c>
      <c r="H29" s="41">
        <v>40.46</v>
      </c>
      <c r="I29" s="42" t="s">
        <v>52</v>
      </c>
      <c r="J29" s="43">
        <f>F29*H29</f>
        <v>0</v>
      </c>
      <c r="K29" s="216"/>
      <c r="L29" s="41">
        <f t="shared" si="2"/>
        <v>1.04386</v>
      </c>
      <c r="M29" s="44">
        <f t="shared" si="3"/>
        <v>0</v>
      </c>
      <c r="N29" s="45">
        <v>2.0179</v>
      </c>
      <c r="O29" s="46">
        <f t="shared" si="1"/>
        <v>0</v>
      </c>
    </row>
    <row r="30" spans="1:15" ht="29.25" hidden="1" customHeight="1">
      <c r="A30" s="2"/>
      <c r="B30" s="211"/>
      <c r="C30" s="190" t="s">
        <v>63</v>
      </c>
      <c r="D30" s="191"/>
      <c r="E30" s="192"/>
      <c r="F30" s="30"/>
      <c r="G30" s="49" t="s">
        <v>29</v>
      </c>
      <c r="H30" s="50">
        <v>1.02</v>
      </c>
      <c r="I30" s="51" t="s">
        <v>64</v>
      </c>
      <c r="J30" s="43">
        <f>F30*H30</f>
        <v>0</v>
      </c>
      <c r="K30" s="216"/>
      <c r="L30" s="41">
        <f t="shared" si="2"/>
        <v>2.6315999999999999E-2</v>
      </c>
      <c r="M30" s="44">
        <f t="shared" si="3"/>
        <v>0</v>
      </c>
      <c r="N30" s="45"/>
      <c r="O30" s="46"/>
    </row>
    <row r="31" spans="1:15" ht="29.25" customHeight="1" thickBot="1">
      <c r="A31" s="2"/>
      <c r="B31" s="52"/>
      <c r="C31" s="193" t="s">
        <v>65</v>
      </c>
      <c r="D31" s="194"/>
      <c r="E31" s="195"/>
      <c r="F31" s="196"/>
      <c r="G31" s="197"/>
      <c r="H31" s="154"/>
      <c r="I31" s="155"/>
      <c r="J31" s="53">
        <f>SUM(J9:J30)</f>
        <v>0</v>
      </c>
      <c r="K31" s="216"/>
      <c r="L31" s="54"/>
      <c r="M31" s="55">
        <f>J31*K9</f>
        <v>0</v>
      </c>
      <c r="N31" s="56"/>
      <c r="O31" s="46">
        <f>SUM(O9:O30)</f>
        <v>0</v>
      </c>
    </row>
    <row r="32" spans="1:15" ht="29.25" hidden="1" customHeight="1" thickTop="1" thickBot="1">
      <c r="A32" s="2"/>
      <c r="B32" s="198" t="s">
        <v>66</v>
      </c>
      <c r="C32" s="199"/>
      <c r="D32" s="199"/>
      <c r="E32" s="200"/>
      <c r="F32" s="57" t="s">
        <v>67</v>
      </c>
      <c r="G32" s="58"/>
      <c r="H32" s="59" t="s">
        <v>19</v>
      </c>
      <c r="I32" s="60"/>
      <c r="J32" s="61" t="s">
        <v>68</v>
      </c>
      <c r="K32" s="216"/>
      <c r="L32" s="62"/>
      <c r="M32" s="63" t="s">
        <v>69</v>
      </c>
      <c r="N32" s="64"/>
      <c r="O32" s="65"/>
    </row>
    <row r="33" spans="1:15" ht="29.25" hidden="1" customHeight="1" thickTop="1">
      <c r="A33" s="2"/>
      <c r="B33" s="201"/>
      <c r="C33" s="202"/>
      <c r="D33" s="202"/>
      <c r="E33" s="203"/>
      <c r="F33" s="30"/>
      <c r="G33" s="66" t="s">
        <v>70</v>
      </c>
      <c r="H33" s="67">
        <v>9.9700000000000006</v>
      </c>
      <c r="I33" s="68" t="s">
        <v>71</v>
      </c>
      <c r="J33" s="69">
        <f>F33*H33</f>
        <v>0</v>
      </c>
      <c r="K33" s="216"/>
      <c r="L33" s="70" t="e">
        <f>ROUNDDOWN(H33*K$33,5-INT(LOG(ABS(H33*K$33))))</f>
        <v>#NUM!</v>
      </c>
      <c r="M33" s="44">
        <f>F33*H33*K$33+ROUNDDOWN(0,1)</f>
        <v>0</v>
      </c>
      <c r="N33" s="71">
        <v>0.38600000000000001</v>
      </c>
      <c r="O33" s="72">
        <f>F33*N33</f>
        <v>0</v>
      </c>
    </row>
    <row r="34" spans="1:15" ht="29.25" hidden="1" customHeight="1" thickBot="1">
      <c r="A34" s="2"/>
      <c r="B34" s="201"/>
      <c r="C34" s="202"/>
      <c r="D34" s="202"/>
      <c r="E34" s="203"/>
      <c r="F34" s="73"/>
      <c r="G34" s="48" t="s">
        <v>70</v>
      </c>
      <c r="H34" s="67">
        <v>9.2799999999999994</v>
      </c>
      <c r="I34" s="51" t="s">
        <v>71</v>
      </c>
      <c r="J34" s="69">
        <f>F34*H34</f>
        <v>0</v>
      </c>
      <c r="K34" s="216"/>
      <c r="L34" s="74" t="e">
        <f>ROUNDDOWN(H34*K$33,5-INT(LOG(ABS(H34*K$33))))</f>
        <v>#NUM!</v>
      </c>
      <c r="M34" s="75">
        <f>F34*H34*K$33</f>
        <v>0</v>
      </c>
      <c r="N34" s="64">
        <v>0.38600000000000001</v>
      </c>
      <c r="O34" s="65">
        <f>F34*N34</f>
        <v>0</v>
      </c>
    </row>
    <row r="35" spans="1:15" ht="29.25" customHeight="1" thickTop="1" thickBot="1">
      <c r="A35" s="2"/>
      <c r="B35" s="201"/>
      <c r="C35" s="202"/>
      <c r="D35" s="202"/>
      <c r="E35" s="203"/>
      <c r="F35" s="76"/>
      <c r="G35" s="77" t="s">
        <v>70</v>
      </c>
      <c r="H35" s="67">
        <v>9.76</v>
      </c>
      <c r="I35" s="51" t="s">
        <v>71</v>
      </c>
      <c r="J35" s="69">
        <f>F35*H35</f>
        <v>0</v>
      </c>
      <c r="K35" s="217"/>
      <c r="L35" s="78">
        <f>ROUNDDOWN(H35*K$9,5-INT(LOG(ABS(H35*K$9))))</f>
        <v>0.25180799999999998</v>
      </c>
      <c r="M35" s="79">
        <f>F35*H35*K$9</f>
        <v>0</v>
      </c>
      <c r="N35" s="80">
        <v>0.495</v>
      </c>
      <c r="O35" s="81">
        <f>F35*N35</f>
        <v>0</v>
      </c>
    </row>
    <row r="36" spans="1:15" ht="29.25" hidden="1" customHeight="1" thickTop="1" thickBot="1">
      <c r="A36" s="2"/>
      <c r="B36" s="204"/>
      <c r="C36" s="205"/>
      <c r="D36" s="205"/>
      <c r="E36" s="206"/>
      <c r="F36" s="196"/>
      <c r="G36" s="197"/>
      <c r="H36" s="154"/>
      <c r="I36" s="155"/>
      <c r="J36" s="53">
        <f>SUM(J33:J35)</f>
        <v>0</v>
      </c>
      <c r="K36" s="82"/>
      <c r="L36" s="83"/>
      <c r="M36" s="55">
        <f>J36*K33</f>
        <v>0</v>
      </c>
      <c r="N36" s="84"/>
      <c r="O36" s="85">
        <f>SUM(O33:O35)</f>
        <v>0</v>
      </c>
    </row>
    <row r="37" spans="1:15" ht="29.25" customHeight="1" thickTop="1" thickBot="1">
      <c r="A37" s="2"/>
      <c r="B37" s="156" t="s">
        <v>72</v>
      </c>
      <c r="C37" s="157"/>
      <c r="D37" s="157"/>
      <c r="E37" s="158"/>
      <c r="F37" s="159"/>
      <c r="G37" s="160"/>
      <c r="H37" s="161"/>
      <c r="I37" s="162"/>
      <c r="J37" s="86">
        <f>J31+J36</f>
        <v>0</v>
      </c>
      <c r="K37" s="87"/>
      <c r="L37" s="88"/>
      <c r="M37" s="89">
        <f>+M31+M35</f>
        <v>0</v>
      </c>
      <c r="N37" s="90"/>
      <c r="O37" s="91">
        <f>O31+O36</f>
        <v>0</v>
      </c>
    </row>
    <row r="38" spans="1:15" ht="8.25" customHeight="1">
      <c r="A38" s="2"/>
      <c r="B38" s="92"/>
      <c r="C38" s="92"/>
      <c r="D38" s="92"/>
      <c r="E38" s="92"/>
      <c r="F38" s="93"/>
      <c r="G38" s="94"/>
      <c r="H38" s="95"/>
      <c r="I38" s="95"/>
      <c r="J38" s="96"/>
      <c r="K38" s="94"/>
      <c r="L38" s="94"/>
      <c r="M38" s="97"/>
      <c r="N38" s="98"/>
      <c r="O38" s="99"/>
    </row>
    <row r="39" spans="1:15" ht="18" customHeight="1">
      <c r="A39" s="2"/>
      <c r="B39" s="100"/>
      <c r="C39" s="100"/>
      <c r="D39" s="100"/>
      <c r="E39" s="100"/>
      <c r="F39" s="101"/>
      <c r="G39" s="102"/>
      <c r="H39" s="103"/>
      <c r="I39" s="103"/>
      <c r="J39" s="104"/>
      <c r="K39" s="102"/>
      <c r="L39" s="102"/>
      <c r="M39" s="105"/>
      <c r="N39" s="106"/>
      <c r="O39" s="107"/>
    </row>
    <row r="40" spans="1:15" ht="18" customHeight="1">
      <c r="A40" s="2"/>
      <c r="B40" s="100"/>
      <c r="C40" s="100"/>
      <c r="D40" s="100"/>
      <c r="E40" s="100"/>
      <c r="F40" s="101"/>
      <c r="G40" s="102"/>
      <c r="H40" s="103"/>
      <c r="I40" s="103"/>
      <c r="J40" s="104"/>
      <c r="K40" s="102"/>
      <c r="L40" s="102"/>
      <c r="M40" s="105"/>
      <c r="N40" s="106"/>
      <c r="O40" s="107"/>
    </row>
    <row r="41" spans="1:15" ht="18" customHeight="1">
      <c r="A41" s="2"/>
      <c r="B41" s="100"/>
      <c r="C41" s="100"/>
      <c r="D41" s="100"/>
      <c r="E41" s="100"/>
      <c r="F41" s="101"/>
      <c r="G41" s="102"/>
      <c r="H41" s="103"/>
      <c r="I41" s="103"/>
      <c r="J41" s="104"/>
      <c r="K41" s="102"/>
      <c r="L41" s="102"/>
      <c r="M41" s="105"/>
      <c r="N41" s="106"/>
      <c r="O41" s="107"/>
    </row>
    <row r="42" spans="1:15" ht="18" customHeight="1">
      <c r="A42" s="2"/>
      <c r="B42" s="100"/>
      <c r="C42" s="100"/>
      <c r="D42" s="100"/>
      <c r="E42" s="100"/>
      <c r="F42" s="101"/>
      <c r="G42" s="102"/>
      <c r="H42" s="103"/>
      <c r="I42" s="103"/>
      <c r="J42" s="104"/>
      <c r="K42" s="102"/>
      <c r="L42" s="102"/>
      <c r="M42" s="105"/>
      <c r="N42" s="106"/>
      <c r="O42" s="107"/>
    </row>
    <row r="43" spans="1:15" ht="18" customHeight="1">
      <c r="A43" s="2"/>
      <c r="B43" s="100"/>
      <c r="C43" s="100"/>
      <c r="D43" s="100"/>
      <c r="E43" s="100"/>
      <c r="F43" s="101"/>
      <c r="G43" s="102"/>
      <c r="H43" s="103"/>
      <c r="I43" s="103"/>
      <c r="J43" s="104"/>
      <c r="K43" s="102"/>
      <c r="L43" s="102"/>
      <c r="M43" s="105"/>
      <c r="N43" s="106"/>
      <c r="O43" s="107"/>
    </row>
    <row r="44" spans="1:15" ht="18" customHeight="1">
      <c r="A44" s="2"/>
      <c r="B44" s="100"/>
      <c r="C44" s="100"/>
      <c r="D44" s="100"/>
      <c r="E44" s="100"/>
      <c r="F44" s="101"/>
      <c r="G44" s="102"/>
      <c r="H44" s="103"/>
      <c r="I44" s="103"/>
      <c r="J44" s="104"/>
      <c r="K44" s="102"/>
      <c r="L44" s="102"/>
      <c r="M44" s="105"/>
      <c r="N44" s="106"/>
      <c r="O44" s="107"/>
    </row>
    <row r="45" spans="1:15" ht="18" customHeight="1">
      <c r="A45" s="2"/>
      <c r="B45" s="100"/>
      <c r="C45" s="100"/>
      <c r="D45" s="100"/>
      <c r="E45" s="100"/>
      <c r="F45" s="101"/>
      <c r="G45" s="102"/>
      <c r="H45" s="103"/>
      <c r="I45" s="103"/>
      <c r="J45" s="104"/>
      <c r="K45" s="102"/>
      <c r="L45" s="102"/>
      <c r="M45" s="105"/>
      <c r="N45" s="106"/>
      <c r="O45" s="107"/>
    </row>
    <row r="46" spans="1:15" ht="16.5" customHeight="1">
      <c r="C46" s="108" t="s">
        <v>73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</row>
    <row r="47" spans="1:15" ht="16.5" customHeight="1">
      <c r="C47" s="110" t="s">
        <v>74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</row>
    <row r="48" spans="1:15" ht="16.5" customHeight="1">
      <c r="C48" s="151" t="s">
        <v>145</v>
      </c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</row>
    <row r="49" spans="2:32" ht="16.5" customHeight="1">
      <c r="C49" s="111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2:32" ht="16.5" customHeight="1">
      <c r="C50" s="111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</row>
    <row r="51" spans="2:32" ht="19.5" hidden="1" customHeight="1">
      <c r="B51" s="112" t="s">
        <v>75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</row>
    <row r="52" spans="2:32" ht="9" hidden="1" customHeight="1">
      <c r="B52" s="114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</row>
    <row r="53" spans="2:32" ht="16.5" hidden="1" customHeight="1">
      <c r="B53" s="1" t="s">
        <v>76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</row>
    <row r="54" spans="2:32" ht="16.5" hidden="1" customHeight="1">
      <c r="B54" s="164" t="s">
        <v>77</v>
      </c>
      <c r="C54" s="165"/>
      <c r="D54" s="166"/>
      <c r="E54" s="170" t="s">
        <v>78</v>
      </c>
      <c r="F54" s="171"/>
      <c r="G54" s="172"/>
      <c r="H54" s="170" t="s">
        <v>79</v>
      </c>
      <c r="I54" s="171"/>
      <c r="J54" s="172"/>
      <c r="K54" s="170" t="s">
        <v>80</v>
      </c>
      <c r="L54" s="171"/>
      <c r="M54" s="172"/>
    </row>
    <row r="55" spans="2:32" ht="16.5" hidden="1" customHeight="1">
      <c r="B55" s="167"/>
      <c r="C55" s="168"/>
      <c r="D55" s="169"/>
      <c r="E55" s="115" t="s">
        <v>81</v>
      </c>
      <c r="F55" s="116" t="s">
        <v>82</v>
      </c>
      <c r="G55" s="116" t="s">
        <v>83</v>
      </c>
      <c r="H55" s="115" t="s">
        <v>81</v>
      </c>
      <c r="I55" s="116" t="s">
        <v>82</v>
      </c>
      <c r="J55" s="116" t="s">
        <v>83</v>
      </c>
      <c r="K55" s="115" t="s">
        <v>81</v>
      </c>
      <c r="L55" s="116" t="s">
        <v>82</v>
      </c>
      <c r="M55" s="117" t="s">
        <v>83</v>
      </c>
    </row>
    <row r="56" spans="2:32" ht="14.25" hidden="1" customHeight="1">
      <c r="B56" s="118" t="s">
        <v>84</v>
      </c>
      <c r="C56" s="119"/>
      <c r="D56" s="119"/>
      <c r="E56" s="120" t="s">
        <v>85</v>
      </c>
      <c r="F56" s="121"/>
      <c r="G56" s="122" t="s">
        <v>86</v>
      </c>
      <c r="H56" s="120" t="s">
        <v>87</v>
      </c>
      <c r="I56" s="123">
        <v>0.25180999999999998</v>
      </c>
      <c r="J56" s="122" t="s">
        <v>88</v>
      </c>
      <c r="K56" s="120" t="s">
        <v>89</v>
      </c>
      <c r="L56" s="123">
        <v>0.495</v>
      </c>
      <c r="M56" s="124" t="s">
        <v>90</v>
      </c>
    </row>
    <row r="57" spans="2:32" ht="14.25" hidden="1" customHeight="1">
      <c r="B57" s="173" t="s">
        <v>91</v>
      </c>
      <c r="C57" s="174"/>
      <c r="D57" s="174"/>
      <c r="E57" s="125" t="s">
        <v>92</v>
      </c>
      <c r="F57" s="126"/>
      <c r="G57" s="127" t="s">
        <v>93</v>
      </c>
      <c r="H57" s="125" t="s">
        <v>94</v>
      </c>
      <c r="I57" s="128">
        <v>0.94686000000000003</v>
      </c>
      <c r="J57" s="127" t="s">
        <v>95</v>
      </c>
      <c r="K57" s="125" t="s">
        <v>96</v>
      </c>
      <c r="L57" s="128">
        <v>2.4895</v>
      </c>
      <c r="M57" s="129" t="s">
        <v>97</v>
      </c>
    </row>
    <row r="58" spans="2:32" ht="14.25" hidden="1" customHeight="1">
      <c r="B58" s="130" t="s">
        <v>98</v>
      </c>
      <c r="C58" s="131"/>
      <c r="D58" s="131"/>
      <c r="E58" s="132" t="s">
        <v>99</v>
      </c>
      <c r="F58" s="133"/>
      <c r="G58" s="134" t="s">
        <v>93</v>
      </c>
      <c r="H58" s="132" t="s">
        <v>100</v>
      </c>
      <c r="I58" s="135">
        <v>1.0087999999999999</v>
      </c>
      <c r="J58" s="134" t="s">
        <v>95</v>
      </c>
      <c r="K58" s="132" t="s">
        <v>101</v>
      </c>
      <c r="L58" s="135">
        <v>2.7096</v>
      </c>
      <c r="M58" s="136" t="s">
        <v>97</v>
      </c>
    </row>
    <row r="59" spans="2:32" ht="14.25" hidden="1" customHeight="1">
      <c r="B59" s="130" t="s">
        <v>102</v>
      </c>
      <c r="C59" s="131"/>
      <c r="D59" s="131"/>
      <c r="E59" s="132" t="s">
        <v>103</v>
      </c>
      <c r="F59" s="133"/>
      <c r="G59" s="134" t="s">
        <v>104</v>
      </c>
      <c r="H59" s="132" t="s">
        <v>105</v>
      </c>
      <c r="I59" s="135">
        <v>1.3106</v>
      </c>
      <c r="J59" s="137" t="s">
        <v>106</v>
      </c>
      <c r="K59" s="132" t="s">
        <v>107</v>
      </c>
      <c r="L59" s="135">
        <v>2.9988999999999999</v>
      </c>
      <c r="M59" s="136" t="s">
        <v>108</v>
      </c>
      <c r="X59" s="1" t="s">
        <v>109</v>
      </c>
      <c r="Y59" s="1" t="s">
        <v>93</v>
      </c>
      <c r="Z59" s="1" t="s">
        <v>110</v>
      </c>
      <c r="AA59" s="1" t="s">
        <v>111</v>
      </c>
      <c r="AB59" s="1">
        <v>0.89268000000000003</v>
      </c>
      <c r="AC59" s="1">
        <v>2.3216999999999999</v>
      </c>
    </row>
    <row r="60" spans="2:32" ht="14.25" hidden="1" customHeight="1">
      <c r="B60" s="130" t="s">
        <v>112</v>
      </c>
      <c r="C60" s="131"/>
      <c r="D60" s="131"/>
      <c r="E60" s="132" t="s">
        <v>113</v>
      </c>
      <c r="F60" s="133"/>
      <c r="G60" s="134" t="s">
        <v>114</v>
      </c>
      <c r="H60" s="132" t="s">
        <v>115</v>
      </c>
      <c r="I60" s="149">
        <v>2.7200000000000002E-3</v>
      </c>
      <c r="J60" s="138" t="s">
        <v>116</v>
      </c>
      <c r="K60" s="132" t="s">
        <v>117</v>
      </c>
      <c r="L60" s="149">
        <v>6.2199999999999998E-3</v>
      </c>
      <c r="M60" s="139" t="s">
        <v>118</v>
      </c>
      <c r="X60" s="1" t="s">
        <v>119</v>
      </c>
      <c r="Y60" s="1" t="s">
        <v>120</v>
      </c>
      <c r="Z60" s="1" t="s">
        <v>121</v>
      </c>
      <c r="AA60" s="1" t="s">
        <v>122</v>
      </c>
      <c r="AB60" s="1">
        <v>0.97265999999999997</v>
      </c>
      <c r="AC60" s="1">
        <v>2.585</v>
      </c>
    </row>
    <row r="61" spans="2:32" ht="14.25" hidden="1" customHeight="1">
      <c r="B61" s="140" t="s">
        <v>123</v>
      </c>
      <c r="C61" s="141"/>
      <c r="D61" s="141"/>
      <c r="E61" s="125" t="s">
        <v>124</v>
      </c>
      <c r="F61" s="126"/>
      <c r="G61" s="127" t="s">
        <v>125</v>
      </c>
      <c r="H61" s="125" t="s">
        <v>126</v>
      </c>
      <c r="I61" s="128">
        <v>1.1223000000000001</v>
      </c>
      <c r="J61" s="127" t="s">
        <v>127</v>
      </c>
      <c r="K61" s="125" t="s">
        <v>128</v>
      </c>
      <c r="L61" s="128">
        <v>2.1692999999999998</v>
      </c>
      <c r="M61" s="129" t="s">
        <v>129</v>
      </c>
      <c r="Y61" s="1" t="s">
        <v>130</v>
      </c>
      <c r="Z61" s="1" t="s">
        <v>127</v>
      </c>
      <c r="AA61" s="1" t="s">
        <v>129</v>
      </c>
    </row>
    <row r="62" spans="2:32" ht="14.25" hidden="1" customHeight="1">
      <c r="B62" s="175" t="s">
        <v>119</v>
      </c>
      <c r="C62" s="176"/>
      <c r="D62" s="177"/>
      <c r="E62" s="115" t="s">
        <v>131</v>
      </c>
      <c r="F62" s="142"/>
      <c r="G62" s="143" t="s">
        <v>93</v>
      </c>
      <c r="H62" s="115" t="s">
        <v>132</v>
      </c>
      <c r="I62" s="144">
        <f>IF(B62="","",VLOOKUP($B62,$X$59:$AC$62,5,FALSE))</f>
        <v>0.97265999999999997</v>
      </c>
      <c r="J62" s="143" t="s">
        <v>95</v>
      </c>
      <c r="K62" s="115" t="s">
        <v>133</v>
      </c>
      <c r="L62" s="144">
        <f>IF($B62="","",VLOOKUP($B62,$X$59:$AC$62,6,FALSE))</f>
        <v>2.585</v>
      </c>
      <c r="M62" s="145" t="s">
        <v>97</v>
      </c>
      <c r="Y62" s="1" t="s">
        <v>86</v>
      </c>
      <c r="Z62" s="1" t="s">
        <v>134</v>
      </c>
      <c r="AA62" s="1" t="s">
        <v>135</v>
      </c>
    </row>
    <row r="63" spans="2:32" ht="16.5" hidden="1" customHeight="1">
      <c r="B63" s="1" t="s">
        <v>136</v>
      </c>
      <c r="Z63" s="1" t="s">
        <v>88</v>
      </c>
      <c r="AA63" s="1" t="s">
        <v>90</v>
      </c>
    </row>
    <row r="64" spans="2:32" ht="17.25" hidden="1" customHeight="1">
      <c r="I64" s="146"/>
    </row>
    <row r="65" spans="3:15" hidden="1"/>
    <row r="66" spans="3:15" hidden="1"/>
    <row r="67" spans="3:15" ht="16.5" hidden="1" customHeight="1">
      <c r="C67" s="147"/>
      <c r="D67" s="147"/>
      <c r="E67" s="147"/>
      <c r="F67" s="147"/>
      <c r="G67" s="147"/>
      <c r="H67" s="147"/>
      <c r="I67" s="147"/>
      <c r="J67" s="147"/>
    </row>
    <row r="68" spans="3:15" ht="26.5" hidden="1" customHeight="1">
      <c r="C68" s="178" t="s">
        <v>137</v>
      </c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</row>
    <row r="69" spans="3:15" ht="3.75" hidden="1" customHeight="1"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</row>
    <row r="70" spans="3:15" ht="27" hidden="1" customHeight="1">
      <c r="C70" s="179" t="s">
        <v>138</v>
      </c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</row>
    <row r="71" spans="3:15" ht="25.5" hidden="1" customHeight="1">
      <c r="C71" s="180" t="s">
        <v>140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</row>
    <row r="72" spans="3:15" ht="13.5" hidden="1" customHeight="1">
      <c r="C72" s="180" t="s">
        <v>141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</row>
    <row r="73" spans="3:15" ht="13.5" hidden="1" customHeight="1">
      <c r="C73" s="180" t="s">
        <v>139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</row>
    <row r="74" spans="3:15" ht="13.5" hidden="1" customHeight="1">
      <c r="C74" s="163" t="s">
        <v>142</v>
      </c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</row>
    <row r="75" spans="3:15" ht="13.5" hidden="1" customHeight="1">
      <c r="C75" s="150" t="s">
        <v>143</v>
      </c>
      <c r="D75" s="147"/>
      <c r="E75" s="147"/>
      <c r="F75" s="147"/>
      <c r="G75" s="147"/>
      <c r="H75" s="147"/>
      <c r="I75" s="147"/>
      <c r="J75" s="147"/>
    </row>
    <row r="76" spans="3:15" ht="13.5" hidden="1" customHeight="1">
      <c r="C76" s="150" t="s">
        <v>144</v>
      </c>
      <c r="D76" s="147"/>
      <c r="E76" s="147"/>
      <c r="F76" s="147"/>
      <c r="G76" s="147"/>
      <c r="H76" s="147"/>
      <c r="I76" s="147"/>
      <c r="J76" s="147"/>
    </row>
    <row r="77" spans="3:15" ht="13.5" customHeight="1">
      <c r="C77" s="147"/>
      <c r="D77" s="147"/>
      <c r="E77" s="147"/>
      <c r="F77" s="147"/>
      <c r="G77" s="147"/>
      <c r="H77" s="147"/>
      <c r="I77" s="147"/>
      <c r="J77" s="147"/>
    </row>
    <row r="78" spans="3:15" ht="13.5" customHeight="1">
      <c r="C78" s="147"/>
      <c r="D78" s="147"/>
      <c r="E78" s="147"/>
      <c r="F78" s="147"/>
      <c r="G78" s="147"/>
      <c r="H78" s="147"/>
      <c r="I78" s="147"/>
      <c r="J78" s="147"/>
    </row>
    <row r="79" spans="3:15" ht="13.5" customHeight="1">
      <c r="C79" s="147"/>
      <c r="D79" s="147"/>
      <c r="E79" s="147"/>
      <c r="F79" s="147"/>
      <c r="G79" s="147"/>
      <c r="H79" s="147"/>
      <c r="I79" s="147"/>
      <c r="J79" s="147"/>
    </row>
  </sheetData>
  <sheetProtection password="D73A" sheet="1" objects="1" scenarios="1"/>
  <mergeCells count="53">
    <mergeCell ref="B6:E8"/>
    <mergeCell ref="F6:G6"/>
    <mergeCell ref="H6:I6"/>
    <mergeCell ref="F7:G7"/>
    <mergeCell ref="H7:I7"/>
    <mergeCell ref="A1:O1"/>
    <mergeCell ref="E3:K3"/>
    <mergeCell ref="M3:O3"/>
    <mergeCell ref="E4:I4"/>
    <mergeCell ref="B5:O5"/>
    <mergeCell ref="K9:K35"/>
    <mergeCell ref="C10:E10"/>
    <mergeCell ref="C11:E11"/>
    <mergeCell ref="C12:E12"/>
    <mergeCell ref="C13:E13"/>
    <mergeCell ref="C14:E14"/>
    <mergeCell ref="C15:E15"/>
    <mergeCell ref="C16:E16"/>
    <mergeCell ref="H31:I31"/>
    <mergeCell ref="C17:C19"/>
    <mergeCell ref="D17:E17"/>
    <mergeCell ref="D18:E18"/>
    <mergeCell ref="D19:E19"/>
    <mergeCell ref="C20:E21"/>
    <mergeCell ref="C22:C24"/>
    <mergeCell ref="D22:E22"/>
    <mergeCell ref="D23:E23"/>
    <mergeCell ref="D24:E24"/>
    <mergeCell ref="C25:E25"/>
    <mergeCell ref="C26:E29"/>
    <mergeCell ref="C30:E30"/>
    <mergeCell ref="C31:E31"/>
    <mergeCell ref="F31:G31"/>
    <mergeCell ref="B32:E36"/>
    <mergeCell ref="F36:G36"/>
    <mergeCell ref="B9:B30"/>
    <mergeCell ref="C9:E9"/>
    <mergeCell ref="H36:I36"/>
    <mergeCell ref="B37:E37"/>
    <mergeCell ref="F37:G37"/>
    <mergeCell ref="H37:I37"/>
    <mergeCell ref="C74:O74"/>
    <mergeCell ref="B54:D55"/>
    <mergeCell ref="E54:G54"/>
    <mergeCell ref="H54:J54"/>
    <mergeCell ref="K54:M54"/>
    <mergeCell ref="B57:D57"/>
    <mergeCell ref="B62:D62"/>
    <mergeCell ref="C68:O68"/>
    <mergeCell ref="C70:O70"/>
    <mergeCell ref="C71:O71"/>
    <mergeCell ref="C72:O72"/>
    <mergeCell ref="C73:O73"/>
  </mergeCells>
  <phoneticPr fontId="3"/>
  <conditionalFormatting sqref="B62">
    <cfRule type="containsBlanks" dxfId="6" priority="6">
      <formula>LEN(TRIM(B62))=0</formula>
    </cfRule>
  </conditionalFormatting>
  <conditionalFormatting sqref="E3:K3">
    <cfRule type="containsBlanks" dxfId="5" priority="3">
      <formula>LEN(TRIM(E3))=0</formula>
    </cfRule>
  </conditionalFormatting>
  <conditionalFormatting sqref="M3:O3">
    <cfRule type="containsBlanks" dxfId="4" priority="4">
      <formula>LEN(TRIM(M3))=0</formula>
    </cfRule>
  </conditionalFormatting>
  <conditionalFormatting sqref="E4:I4">
    <cfRule type="containsBlanks" dxfId="3" priority="5">
      <formula>LEN(TRIM(E4))=0</formula>
    </cfRule>
  </conditionalFormatting>
  <conditionalFormatting sqref="F10:F26">
    <cfRule type="containsBlanks" dxfId="2" priority="1">
      <formula>LEN(TRIM(F10))=0</formula>
    </cfRule>
  </conditionalFormatting>
  <conditionalFormatting sqref="F35">
    <cfRule type="containsBlanks" dxfId="1" priority="2">
      <formula>LEN(TRIM(F35))=0</formula>
    </cfRule>
  </conditionalFormatting>
  <conditionalFormatting sqref="F56:F62">
    <cfRule type="containsBlanks" dxfId="0" priority="7">
      <formula>LEN(TRIM(F56))=0</formula>
    </cfRule>
  </conditionalFormatting>
  <dataValidations count="1">
    <dataValidation type="list" allowBlank="1" showInputMessage="1" showErrorMessage="1" sqref="B62:D62" xr:uid="{7B2A3A3F-F0FB-4FF0-A72C-49CF76CCBC50}">
      <formula1>$X$59:$X$60</formula1>
    </dataValidation>
  </dataValidations>
  <pageMargins left="0.55118110236220474" right="0.11811023622047245" top="0.70866141732283472" bottom="0.35433070866141736" header="0.31496062992125984" footer="0.31496062992125984"/>
  <pageSetup paperSize="9" scale="91" firstPageNumber="25" orientation="portrait" r:id="rId1"/>
  <headerFooter>
    <oddHeader xml:space="preserve">&amp;R
</oddHeader>
    <oddFooter>&amp;C&amp;10&amp;P&amp;R&amp;10埼玉県温暖化対策課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CO2換算シート</vt:lpstr>
      <vt:lpstr>CO2換算シート!Print_Area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2023-06-06T07:25:58Z</dcterms:created>
  <dcterms:modified xsi:type="dcterms:W3CDTF">2024-06-28T03:36:07Z</dcterms:modified>
</cp:coreProperties>
</file>