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il\平成２９年度\[20180129_1708]　【県市町村課】公営企業に係る経営比較分析表（下水道事業平成28年度決\下水【経営比較分析表】2016_113476_47_1718\"/>
    </mc:Choice>
  </mc:AlternateContent>
  <workbookProtection workbookPassword="B319" lockStructure="1"/>
  <bookViews>
    <workbookView xWindow="240" yWindow="141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W10" i="4"/>
  <c r="I10" i="4"/>
  <c r="B10" i="4"/>
  <c r="BB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<sst xmlns="http://schemas.openxmlformats.org/spreadsheetml/2006/main" count="264" uniqueCount="125">
  <si>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</si>
  <si>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</si>
  <si>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</si>
  <si>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</si>
  <si>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</si>
  <si>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</si>
  <si>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</si>
  <si>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</si>
  <si>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</si>
  <si>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</si>
  <si>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</si>
  <si>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</si>
  <si>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</si>
  <si>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</si>
  <si>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</si>
  <si>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</si>
  <si>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</si>
  <si>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</si>
  <si>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</si>
  <si>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</si>
  <si>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</si>
  <si>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</si>
  <si>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</si>
  <si>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</si>
  <si>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</si>
  <si>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</si>
  <si>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</si>
  <si>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</si>
  <si>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</si>
  <si>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</si>
  <si>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</si>
  <si>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</si>
  <si>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</si>
  <si>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</si>
  <si>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</si>
  <si>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</si>
  <si>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</si>
  <si>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</si>
  <si>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</si>
  <si>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</si>
  <si>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</si>
  <si>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</si>
  <si>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</si>
  <si>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</si>
  <si>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</si>
  <si>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</si>
  <si>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</si>
  <si>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</si>
  <si>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</si>
  <si>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</si>
  <si>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</si>
  <si>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</si>
  <si>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</si>
  <si>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</si>
  <si>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</si>
  <si>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</si>
  <si>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</si>
  <si>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</si>
  <si>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</si>
  <si>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</si>
  <si>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</si>
  <si>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</si>
  <si>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</si>
  <si>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</si>
  <si>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</si>
  <si>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</si>
  <si>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</si>
  <si>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</si>
  <si>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</si>
  <si>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</si>
  <si>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</si>
  <si>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</si>
  <si>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</si>
  <si>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</si>
  <si>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</si>
  <si>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</si>
  <si>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</si>
  <si>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</si>
  <si>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</si>
  <si>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</si>
  <si>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</si>
  <si>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</si>
  <si>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</si>
  <si>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</si>
  <si>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</si>
  <si>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</si>
  <si>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</si>
  <si>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</si>
  <si>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</si>
  <si>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</si>
  <si>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</si>
  <si>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</si>
  <si>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</si>
  <si>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</si>
  <si>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</si>
  <si>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</si>
  <si>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</si>
  <si>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</si>
  <si>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</si>
  <si>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</si>
  <si>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</si>
  <si>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</si>
  <si>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</si>
  <si>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</si>
  <si>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</si>
  <si>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</si>
  <si>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</si>
  <si>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</si>
  <si>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</si>
  <si>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埼玉県　吉見町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</si>
  <si>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</si>
  <si>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</si>
  <si>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</si>
  <si>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</si>
  <si>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</si>
  <si>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</si>
  <si>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</si>
  <si>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</si>
  <si>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</si>
  <si>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</si>
  <si>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</si>
  <si>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市町村整備型浄化槽整備事業を開始から間もないため該当はない。</t>
    <rPh sb="1" eb="4">
      <t>シチョウソン</t>
    </rPh>
    <rPh sb="4" eb="7">
      <t>セイビガタ</t>
    </rPh>
    <rPh sb="7" eb="10">
      <t>ジョウカソウ</t>
    </rPh>
    <rPh sb="10" eb="12">
      <t>セイビ</t>
    </rPh>
    <rPh sb="12" eb="14">
      <t>ジギョウ</t>
    </rPh>
    <rPh sb="15" eb="17">
      <t>カイシ</t>
    </rPh>
    <rPh sb="19" eb="20">
      <t>マ</t>
    </rPh>
    <rPh sb="25" eb="27">
      <t>ガイトウ</t>
    </rPh>
    <phoneticPr fontId="7"/>
  </si>
  <si>
    <t>　供用開始間もないため、全国平均、類似団体平均値に満たない項目があるが、今後も計画的に安定した事業運営ができるよう努めていく。</t>
    <phoneticPr fontId="7"/>
  </si>
  <si>
    <t>非設置</t>
    <rPh sb="0" eb="1">
      <t>ヒ</t>
    </rPh>
    <rPh sb="1" eb="3">
      <t>セッチ</t>
    </rPh>
    <phoneticPr fontId="4"/>
  </si>
  <si>
    <r>
      <t xml:space="preserve">①収益的収支比率
　必用な経費を収入で賄えており、良好な状態である。
</t>
    </r>
    <r>
      <rPr>
        <sz val="11"/>
        <rFont val="ＭＳ ゴシック"/>
        <family val="3"/>
        <charset val="128"/>
      </rPr>
      <t>④企業債残高対事業規模比率
　全国平均・類似団体平均値を下回っているが、事業を実施したことにより前年よりも上昇している。</t>
    </r>
    <r>
      <rPr>
        <sz val="11"/>
        <color theme="1"/>
        <rFont val="ＭＳ ゴシック"/>
        <family val="3"/>
        <charset val="128"/>
      </rPr>
      <t xml:space="preserve">
⑤経費回収率
　全国平均・類似団体平均値を下回っているが、設置基数が増えたため前年よりも上昇している。
⑥汚水処理原価
　全国平均・類似団体平均値を上回っているが、設置基数が増えたため前年よりも下降している。
⑦施設利用率
　全国平均・類似団体平均値を下回っているが、設置基数が増えたため前年よりも上昇している。
⑧水洗化率
　今後も普及、啓発に努めていく。</t>
    </r>
    <rPh sb="71" eb="73">
      <t>ジギョウ</t>
    </rPh>
    <rPh sb="74" eb="76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</si>
</sst>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402952"/>
        <c:axId val="221008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02952"/>
        <c:axId val="221008536"/>
      </c:lineChart>
      <c:dateAx>
        <c:axId val="156402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008536"/>
        <c:crosses val="autoZero"/>
        <c:auto val="1"/>
        <c:lblOffset val="100"/>
        <c:baseTimeUnit val="years"/>
      </c:dateAx>
      <c:valAx>
        <c:axId val="221008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402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11.54</c:v>
                </c:pt>
                <c:pt idx="2">
                  <c:v>50</c:v>
                </c:pt>
                <c:pt idx="3">
                  <c:v>51.85</c:v>
                </c:pt>
                <c:pt idx="4">
                  <c:v>51.61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943624"/>
        <c:axId val="22194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58.06</c:v>
                </c:pt>
                <c:pt idx="2">
                  <c:v>59.08</c:v>
                </c:pt>
                <c:pt idx="3">
                  <c:v>58.25</c:v>
                </c:pt>
                <c:pt idx="4">
                  <c:v>61.55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43624"/>
        <c:axId val="221944016"/>
      </c:lineChart>
      <c:dateAx>
        <c:axId val="221943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944016"/>
        <c:crosses val="autoZero"/>
        <c:auto val="1"/>
        <c:lblOffset val="100"/>
        <c:baseTimeUnit val="years"/>
      </c:dateAx>
      <c:valAx>
        <c:axId val="22194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943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945192"/>
        <c:axId val="222208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75.790000000000006</c:v>
                </c:pt>
                <c:pt idx="2">
                  <c:v>77.12</c:v>
                </c:pt>
                <c:pt idx="3">
                  <c:v>68.150000000000006</c:v>
                </c:pt>
                <c:pt idx="4">
                  <c:v>67.489999999999995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45192"/>
        <c:axId val="222208936"/>
      </c:lineChart>
      <c:dateAx>
        <c:axId val="221945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2208936"/>
        <c:crosses val="autoZero"/>
        <c:auto val="1"/>
        <c:lblOffset val="100"/>
        <c:baseTimeUnit val="years"/>
      </c:dateAx>
      <c:valAx>
        <c:axId val="222208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945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103.63</c:v>
                </c:pt>
                <c:pt idx="2">
                  <c:v>117.65</c:v>
                </c:pt>
                <c:pt idx="3">
                  <c:v>133.04</c:v>
                </c:pt>
                <c:pt idx="4">
                  <c:v>136.71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009712"/>
        <c:axId val="221010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09712"/>
        <c:axId val="221010104"/>
      </c:lineChart>
      <c:dateAx>
        <c:axId val="22100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010104"/>
        <c:crosses val="autoZero"/>
        <c:auto val="1"/>
        <c:lblOffset val="100"/>
        <c:baseTimeUnit val="years"/>
      </c:dateAx>
      <c:valAx>
        <c:axId val="221010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009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011280"/>
        <c:axId val="221011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11280"/>
        <c:axId val="221011672"/>
      </c:lineChart>
      <c:dateAx>
        <c:axId val="221011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011672"/>
        <c:crosses val="autoZero"/>
        <c:auto val="1"/>
        <c:lblOffset val="100"/>
        <c:baseTimeUnit val="years"/>
      </c:dateAx>
      <c:valAx>
        <c:axId val="221011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011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056752"/>
        <c:axId val="222057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056752"/>
        <c:axId val="222057144"/>
      </c:lineChart>
      <c:dateAx>
        <c:axId val="22205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2057144"/>
        <c:crosses val="autoZero"/>
        <c:auto val="1"/>
        <c:lblOffset val="100"/>
        <c:baseTimeUnit val="years"/>
      </c:dateAx>
      <c:valAx>
        <c:axId val="222057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205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058320"/>
        <c:axId val="222058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058320"/>
        <c:axId val="222058712"/>
      </c:lineChart>
      <c:dateAx>
        <c:axId val="222058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2058712"/>
        <c:crosses val="autoZero"/>
        <c:auto val="1"/>
        <c:lblOffset val="100"/>
        <c:baseTimeUnit val="years"/>
      </c:dateAx>
      <c:valAx>
        <c:axId val="222058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2058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059888"/>
        <c:axId val="221859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059888"/>
        <c:axId val="221859744"/>
      </c:lineChart>
      <c:dateAx>
        <c:axId val="22205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859744"/>
        <c:crosses val="autoZero"/>
        <c:auto val="1"/>
        <c:lblOffset val="100"/>
        <c:baseTimeUnit val="years"/>
      </c:dateAx>
      <c:valAx>
        <c:axId val="221859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205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590.54999999999995</c:v>
                </c:pt>
                <c:pt idx="3">
                  <c:v>297.37</c:v>
                </c:pt>
                <c:pt idx="4">
                  <c:v>360.37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860920"/>
        <c:axId val="22186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446.63</c:v>
                </c:pt>
                <c:pt idx="2">
                  <c:v>416.91</c:v>
                </c:pt>
                <c:pt idx="3">
                  <c:v>392.19</c:v>
                </c:pt>
                <c:pt idx="4">
                  <c:v>413.5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60920"/>
        <c:axId val="221861312"/>
      </c:lineChart>
      <c:dateAx>
        <c:axId val="221860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861312"/>
        <c:crosses val="autoZero"/>
        <c:auto val="1"/>
        <c:lblOffset val="100"/>
        <c:baseTimeUnit val="years"/>
      </c:dateAx>
      <c:valAx>
        <c:axId val="22186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860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 formatCode="#,##0.00;&quot;△&quot;#,##0.00;&quot;-&quot;">
                  <c:v>11.6</c:v>
                </c:pt>
                <c:pt idx="3" formatCode="#,##0.00;&quot;△&quot;#,##0.00;&quot;-&quot;">
                  <c:v>24.31</c:v>
                </c:pt>
                <c:pt idx="4" formatCode="#,##0.00;&quot;△&quot;#,##0.00;&quot;-&quot;">
                  <c:v>27.93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862488"/>
        <c:axId val="221862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58.53</c:v>
                </c:pt>
                <c:pt idx="2">
                  <c:v>57.93</c:v>
                </c:pt>
                <c:pt idx="3">
                  <c:v>57.03</c:v>
                </c:pt>
                <c:pt idx="4">
                  <c:v>55.84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62488"/>
        <c:axId val="221862880"/>
      </c:lineChart>
      <c:dateAx>
        <c:axId val="221862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862880"/>
        <c:crosses val="autoZero"/>
        <c:auto val="1"/>
        <c:lblOffset val="100"/>
        <c:baseTimeUnit val="years"/>
      </c:dateAx>
      <c:valAx>
        <c:axId val="221862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862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1270.57</c:v>
                </c:pt>
                <c:pt idx="3">
                  <c:v>936.72</c:v>
                </c:pt>
                <c:pt idx="4">
                  <c:v>903.05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942056"/>
        <c:axId val="22194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266.57</c:v>
                </c:pt>
                <c:pt idx="2">
                  <c:v>276.93</c:v>
                </c:pt>
                <c:pt idx="3">
                  <c:v>283.73</c:v>
                </c:pt>
                <c:pt idx="4">
                  <c:v>287.57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42056"/>
        <c:axId val="221942448"/>
      </c:lineChart>
      <c:dateAx>
        <c:axId val="221942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942448"/>
        <c:crosses val="autoZero"/>
        <c:auto val="1"/>
        <c:lblOffset val="100"/>
        <c:baseTimeUnit val="years"/>
      </c:dateAx>
      <c:valAx>
        <c:axId val="22194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942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34" zoomScaleNormal="100" workbookViewId="0">
      <selection activeCell="BL16" sqref="BL16:BZ44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1" t="str">
        <f>データ!H6</f>
        <v>埼玉県　吉見町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69" t="s">
        <v>5</v>
      </c>
      <c r="AE7" s="69"/>
      <c r="AF7" s="69"/>
      <c r="AG7" s="69"/>
      <c r="AH7" s="69"/>
      <c r="AI7" s="69"/>
      <c r="AJ7" s="69"/>
      <c r="AK7" s="4"/>
      <c r="AL7" s="69" t="s">
        <v>6</v>
      </c>
      <c r="AM7" s="69"/>
      <c r="AN7" s="69"/>
      <c r="AO7" s="69"/>
      <c r="AP7" s="69"/>
      <c r="AQ7" s="69"/>
      <c r="AR7" s="69"/>
      <c r="AS7" s="69"/>
      <c r="AT7" s="69" t="s">
        <v>7</v>
      </c>
      <c r="AU7" s="69"/>
      <c r="AV7" s="69"/>
      <c r="AW7" s="69"/>
      <c r="AX7" s="69"/>
      <c r="AY7" s="69"/>
      <c r="AZ7" s="69"/>
      <c r="BA7" s="69"/>
      <c r="BB7" s="69" t="s">
        <v>8</v>
      </c>
      <c r="BC7" s="69"/>
      <c r="BD7" s="69"/>
      <c r="BE7" s="69"/>
      <c r="BF7" s="69"/>
      <c r="BG7" s="69"/>
      <c r="BH7" s="69"/>
      <c r="BI7" s="69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8" t="str">
        <f>データ!I6</f>
        <v>法非適用</v>
      </c>
      <c r="C8" s="78"/>
      <c r="D8" s="78"/>
      <c r="E8" s="78"/>
      <c r="F8" s="78"/>
      <c r="G8" s="78"/>
      <c r="H8" s="78"/>
      <c r="I8" s="78" t="str">
        <f>データ!J6</f>
        <v>下水道事業</v>
      </c>
      <c r="J8" s="78"/>
      <c r="K8" s="78"/>
      <c r="L8" s="78"/>
      <c r="M8" s="78"/>
      <c r="N8" s="78"/>
      <c r="O8" s="78"/>
      <c r="P8" s="78" t="str">
        <f>データ!K6</f>
        <v>特定地域生活排水処理</v>
      </c>
      <c r="Q8" s="78"/>
      <c r="R8" s="78"/>
      <c r="S8" s="78"/>
      <c r="T8" s="78"/>
      <c r="U8" s="78"/>
      <c r="V8" s="78"/>
      <c r="W8" s="78" t="str">
        <f>データ!L6</f>
        <v>K3</v>
      </c>
      <c r="X8" s="78"/>
      <c r="Y8" s="78"/>
      <c r="Z8" s="78"/>
      <c r="AA8" s="78"/>
      <c r="AB8" s="78"/>
      <c r="AC8" s="78"/>
      <c r="AD8" s="79" t="s">
        <v>123</v>
      </c>
      <c r="AE8" s="79"/>
      <c r="AF8" s="79"/>
      <c r="AG8" s="79"/>
      <c r="AH8" s="79"/>
      <c r="AI8" s="79"/>
      <c r="AJ8" s="79"/>
      <c r="AK8" s="4"/>
      <c r="AL8" s="73">
        <f>データ!S6</f>
        <v>19745</v>
      </c>
      <c r="AM8" s="73"/>
      <c r="AN8" s="73"/>
      <c r="AO8" s="73"/>
      <c r="AP8" s="73"/>
      <c r="AQ8" s="73"/>
      <c r="AR8" s="73"/>
      <c r="AS8" s="73"/>
      <c r="AT8" s="72">
        <f>データ!T6</f>
        <v>38.64</v>
      </c>
      <c r="AU8" s="72"/>
      <c r="AV8" s="72"/>
      <c r="AW8" s="72"/>
      <c r="AX8" s="72"/>
      <c r="AY8" s="72"/>
      <c r="AZ8" s="72"/>
      <c r="BA8" s="72"/>
      <c r="BB8" s="72">
        <f>データ!U6</f>
        <v>511</v>
      </c>
      <c r="BC8" s="72"/>
      <c r="BD8" s="72"/>
      <c r="BE8" s="72"/>
      <c r="BF8" s="72"/>
      <c r="BG8" s="72"/>
      <c r="BH8" s="72"/>
      <c r="BI8" s="72"/>
      <c r="BJ8" s="4"/>
      <c r="BK8" s="4"/>
      <c r="BL8" s="76" t="s">
        <v>10</v>
      </c>
      <c r="BM8" s="7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9" t="s">
        <v>12</v>
      </c>
      <c r="C9" s="69"/>
      <c r="D9" s="69"/>
      <c r="E9" s="69"/>
      <c r="F9" s="69"/>
      <c r="G9" s="69"/>
      <c r="H9" s="69"/>
      <c r="I9" s="69" t="s">
        <v>13</v>
      </c>
      <c r="J9" s="69"/>
      <c r="K9" s="69"/>
      <c r="L9" s="69"/>
      <c r="M9" s="69"/>
      <c r="N9" s="69"/>
      <c r="O9" s="69"/>
      <c r="P9" s="69" t="s">
        <v>14</v>
      </c>
      <c r="Q9" s="69"/>
      <c r="R9" s="69"/>
      <c r="S9" s="69"/>
      <c r="T9" s="69"/>
      <c r="U9" s="69"/>
      <c r="V9" s="69"/>
      <c r="W9" s="69" t="s">
        <v>15</v>
      </c>
      <c r="X9" s="69"/>
      <c r="Y9" s="69"/>
      <c r="Z9" s="69"/>
      <c r="AA9" s="69"/>
      <c r="AB9" s="69"/>
      <c r="AC9" s="69"/>
      <c r="AD9" s="69" t="s">
        <v>16</v>
      </c>
      <c r="AE9" s="69"/>
      <c r="AF9" s="69"/>
      <c r="AG9" s="69"/>
      <c r="AH9" s="69"/>
      <c r="AI9" s="69"/>
      <c r="AJ9" s="69"/>
      <c r="AK9" s="4"/>
      <c r="AL9" s="69" t="s">
        <v>17</v>
      </c>
      <c r="AM9" s="69"/>
      <c r="AN9" s="69"/>
      <c r="AO9" s="69"/>
      <c r="AP9" s="69"/>
      <c r="AQ9" s="69"/>
      <c r="AR9" s="69"/>
      <c r="AS9" s="69"/>
      <c r="AT9" s="69" t="s">
        <v>18</v>
      </c>
      <c r="AU9" s="69"/>
      <c r="AV9" s="69"/>
      <c r="AW9" s="69"/>
      <c r="AX9" s="69"/>
      <c r="AY9" s="69"/>
      <c r="AZ9" s="69"/>
      <c r="BA9" s="69"/>
      <c r="BB9" s="69" t="s">
        <v>19</v>
      </c>
      <c r="BC9" s="69"/>
      <c r="BD9" s="69"/>
      <c r="BE9" s="69"/>
      <c r="BF9" s="69"/>
      <c r="BG9" s="69"/>
      <c r="BH9" s="69"/>
      <c r="BI9" s="69"/>
      <c r="BJ9" s="4"/>
      <c r="BK9" s="4"/>
      <c r="BL9" s="70" t="s">
        <v>20</v>
      </c>
      <c r="BM9" s="71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72" t="str">
        <f>データ!N6</f>
        <v>-</v>
      </c>
      <c r="C10" s="72"/>
      <c r="D10" s="72"/>
      <c r="E10" s="72"/>
      <c r="F10" s="72"/>
      <c r="G10" s="72"/>
      <c r="H10" s="72"/>
      <c r="I10" s="72" t="str">
        <f>データ!O6</f>
        <v>該当数値なし</v>
      </c>
      <c r="J10" s="72"/>
      <c r="K10" s="72"/>
      <c r="L10" s="72"/>
      <c r="M10" s="72"/>
      <c r="N10" s="72"/>
      <c r="O10" s="72"/>
      <c r="P10" s="72">
        <f>データ!P6</f>
        <v>0.35</v>
      </c>
      <c r="Q10" s="72"/>
      <c r="R10" s="72"/>
      <c r="S10" s="72"/>
      <c r="T10" s="72"/>
      <c r="U10" s="72"/>
      <c r="V10" s="72"/>
      <c r="W10" s="72">
        <f>データ!Q6</f>
        <v>100</v>
      </c>
      <c r="X10" s="72"/>
      <c r="Y10" s="72"/>
      <c r="Z10" s="72"/>
      <c r="AA10" s="72"/>
      <c r="AB10" s="72"/>
      <c r="AC10" s="72"/>
      <c r="AD10" s="73">
        <f>データ!R6</f>
        <v>3240</v>
      </c>
      <c r="AE10" s="73"/>
      <c r="AF10" s="73"/>
      <c r="AG10" s="73"/>
      <c r="AH10" s="73"/>
      <c r="AI10" s="73"/>
      <c r="AJ10" s="73"/>
      <c r="AK10" s="2"/>
      <c r="AL10" s="73">
        <f>データ!V6</f>
        <v>68</v>
      </c>
      <c r="AM10" s="73"/>
      <c r="AN10" s="73"/>
      <c r="AO10" s="73"/>
      <c r="AP10" s="73"/>
      <c r="AQ10" s="73"/>
      <c r="AR10" s="73"/>
      <c r="AS10" s="73"/>
      <c r="AT10" s="72">
        <f>データ!W6</f>
        <v>0.01</v>
      </c>
      <c r="AU10" s="72"/>
      <c r="AV10" s="72"/>
      <c r="AW10" s="72"/>
      <c r="AX10" s="72"/>
      <c r="AY10" s="72"/>
      <c r="AZ10" s="72"/>
      <c r="BA10" s="72"/>
      <c r="BB10" s="72">
        <f>データ!X6</f>
        <v>6800</v>
      </c>
      <c r="BC10" s="72"/>
      <c r="BD10" s="72"/>
      <c r="BE10" s="72"/>
      <c r="BF10" s="72"/>
      <c r="BG10" s="72"/>
      <c r="BH10" s="72"/>
      <c r="BI10" s="72"/>
      <c r="BJ10" s="2"/>
      <c r="BK10" s="2"/>
      <c r="BL10" s="74" t="s">
        <v>22</v>
      </c>
      <c r="BM10" s="7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3" t="s">
        <v>124</v>
      </c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5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3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5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3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5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3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5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3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5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3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5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3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5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3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5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3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5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3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5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3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5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3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5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3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5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3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5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3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5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3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5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3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5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3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5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63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5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63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5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3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5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3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5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3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5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3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5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3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5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3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5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3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5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3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5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66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8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【346.13】</v>
      </c>
      <c r="I86" s="26" t="str">
        <f>データ!CA6</f>
        <v>【59.83】</v>
      </c>
      <c r="J86" s="26" t="str">
        <f>データ!CL6</f>
        <v>【268.69】</v>
      </c>
      <c r="K86" s="26" t="str">
        <f>データ!CW6</f>
        <v>【61.71】</v>
      </c>
      <c r="L86" s="26" t="str">
        <f>データ!DH6</f>
        <v>【75.78】</v>
      </c>
      <c r="M86" s="26" t="s">
        <v>55</v>
      </c>
      <c r="N86" s="26" t="s">
        <v>55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83" t="s">
        <v>65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66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67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>
      <c r="A4" s="28" t="s">
        <v>68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69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70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71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72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73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74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75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76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77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78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79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113476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埼玉県　吉見町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0.35</v>
      </c>
      <c r="Q6" s="34">
        <f t="shared" si="3"/>
        <v>100</v>
      </c>
      <c r="R6" s="34">
        <f t="shared" si="3"/>
        <v>3240</v>
      </c>
      <c r="S6" s="34">
        <f t="shared" si="3"/>
        <v>19745</v>
      </c>
      <c r="T6" s="34">
        <f t="shared" si="3"/>
        <v>38.64</v>
      </c>
      <c r="U6" s="34">
        <f t="shared" si="3"/>
        <v>511</v>
      </c>
      <c r="V6" s="34">
        <f t="shared" si="3"/>
        <v>68</v>
      </c>
      <c r="W6" s="34">
        <f t="shared" si="3"/>
        <v>0.01</v>
      </c>
      <c r="X6" s="34">
        <f t="shared" si="3"/>
        <v>6800</v>
      </c>
      <c r="Y6" s="35" t="str">
        <f>IF(Y7="",NA(),Y7)</f>
        <v>-</v>
      </c>
      <c r="Z6" s="35">
        <f t="shared" ref="Z6:AH6" si="4">IF(Z7="",NA(),Z7)</f>
        <v>103.63</v>
      </c>
      <c r="AA6" s="35">
        <f t="shared" si="4"/>
        <v>117.65</v>
      </c>
      <c r="AB6" s="35">
        <f t="shared" si="4"/>
        <v>133.04</v>
      </c>
      <c r="AC6" s="35">
        <f t="shared" si="4"/>
        <v>136.71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 t="str">
        <f>IF(BF7="",NA(),BF7)</f>
        <v>-</v>
      </c>
      <c r="BG6" s="35" t="str">
        <f t="shared" ref="BG6:BO6" si="7">IF(BG7="",NA(),BG7)</f>
        <v>-</v>
      </c>
      <c r="BH6" s="35">
        <f t="shared" si="7"/>
        <v>590.54999999999995</v>
      </c>
      <c r="BI6" s="35">
        <f t="shared" si="7"/>
        <v>297.37</v>
      </c>
      <c r="BJ6" s="35">
        <f t="shared" si="7"/>
        <v>360.37</v>
      </c>
      <c r="BK6" s="35" t="str">
        <f t="shared" si="7"/>
        <v>-</v>
      </c>
      <c r="BL6" s="35">
        <f t="shared" si="7"/>
        <v>446.63</v>
      </c>
      <c r="BM6" s="35">
        <f t="shared" si="7"/>
        <v>416.91</v>
      </c>
      <c r="BN6" s="35">
        <f t="shared" si="7"/>
        <v>392.19</v>
      </c>
      <c r="BO6" s="35">
        <f t="shared" si="7"/>
        <v>413.5</v>
      </c>
      <c r="BP6" s="34" t="str">
        <f>IF(BP7="","",IF(BP7="-","【-】","【"&amp;SUBSTITUTE(TEXT(BP7,"#,##0.00"),"-","△")&amp;"】"))</f>
        <v>【346.13】</v>
      </c>
      <c r="BQ6" s="35" t="str">
        <f>IF(BQ7="",NA(),BQ7)</f>
        <v>-</v>
      </c>
      <c r="BR6" s="34">
        <f t="shared" ref="BR6:BZ6" si="8">IF(BR7="",NA(),BR7)</f>
        <v>0</v>
      </c>
      <c r="BS6" s="35">
        <f t="shared" si="8"/>
        <v>11.6</v>
      </c>
      <c r="BT6" s="35">
        <f t="shared" si="8"/>
        <v>24.31</v>
      </c>
      <c r="BU6" s="35">
        <f t="shared" si="8"/>
        <v>27.93</v>
      </c>
      <c r="BV6" s="35" t="str">
        <f t="shared" si="8"/>
        <v>-</v>
      </c>
      <c r="BW6" s="35">
        <f t="shared" si="8"/>
        <v>58.53</v>
      </c>
      <c r="BX6" s="35">
        <f t="shared" si="8"/>
        <v>57.93</v>
      </c>
      <c r="BY6" s="35">
        <f t="shared" si="8"/>
        <v>57.03</v>
      </c>
      <c r="BZ6" s="35">
        <f t="shared" si="8"/>
        <v>55.84</v>
      </c>
      <c r="CA6" s="34" t="str">
        <f>IF(CA7="","",IF(CA7="-","【-】","【"&amp;SUBSTITUTE(TEXT(CA7,"#,##0.00"),"-","△")&amp;"】"))</f>
        <v>【59.83】</v>
      </c>
      <c r="CB6" s="35" t="str">
        <f>IF(CB7="",NA(),CB7)</f>
        <v>-</v>
      </c>
      <c r="CC6" s="35" t="str">
        <f t="shared" ref="CC6:CK6" si="9">IF(CC7="",NA(),CC7)</f>
        <v>-</v>
      </c>
      <c r="CD6" s="35">
        <f t="shared" si="9"/>
        <v>1270.57</v>
      </c>
      <c r="CE6" s="35">
        <f t="shared" si="9"/>
        <v>936.72</v>
      </c>
      <c r="CF6" s="35">
        <f t="shared" si="9"/>
        <v>903.05</v>
      </c>
      <c r="CG6" s="35" t="str">
        <f t="shared" si="9"/>
        <v>-</v>
      </c>
      <c r="CH6" s="35">
        <f t="shared" si="9"/>
        <v>266.57</v>
      </c>
      <c r="CI6" s="35">
        <f t="shared" si="9"/>
        <v>276.93</v>
      </c>
      <c r="CJ6" s="35">
        <f t="shared" si="9"/>
        <v>283.73</v>
      </c>
      <c r="CK6" s="35">
        <f t="shared" si="9"/>
        <v>287.57</v>
      </c>
      <c r="CL6" s="34" t="str">
        <f>IF(CL7="","",IF(CL7="-","【-】","【"&amp;SUBSTITUTE(TEXT(CL7,"#,##0.00"),"-","△")&amp;"】"))</f>
        <v>【268.69】</v>
      </c>
      <c r="CM6" s="35" t="str">
        <f>IF(CM7="",NA(),CM7)</f>
        <v>-</v>
      </c>
      <c r="CN6" s="35">
        <f t="shared" ref="CN6:CV6" si="10">IF(CN7="",NA(),CN7)</f>
        <v>11.54</v>
      </c>
      <c r="CO6" s="35">
        <f t="shared" si="10"/>
        <v>50</v>
      </c>
      <c r="CP6" s="35">
        <f t="shared" si="10"/>
        <v>51.85</v>
      </c>
      <c r="CQ6" s="35">
        <f t="shared" si="10"/>
        <v>51.61</v>
      </c>
      <c r="CR6" s="35" t="str">
        <f t="shared" si="10"/>
        <v>-</v>
      </c>
      <c r="CS6" s="35">
        <f t="shared" si="10"/>
        <v>58.06</v>
      </c>
      <c r="CT6" s="35">
        <f t="shared" si="10"/>
        <v>59.08</v>
      </c>
      <c r="CU6" s="35">
        <f t="shared" si="10"/>
        <v>58.25</v>
      </c>
      <c r="CV6" s="35">
        <f t="shared" si="10"/>
        <v>61.55</v>
      </c>
      <c r="CW6" s="34" t="str">
        <f>IF(CW7="","",IF(CW7="-","【-】","【"&amp;SUBSTITUTE(TEXT(CW7,"#,##0.00"),"-","△")&amp;"】"))</f>
        <v>【61.71】</v>
      </c>
      <c r="CX6" s="35" t="str">
        <f>IF(CX7="",NA(),CX7)</f>
        <v>-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 t="str">
        <f t="shared" si="11"/>
        <v>-</v>
      </c>
      <c r="DD6" s="35">
        <f t="shared" si="11"/>
        <v>75.790000000000006</v>
      </c>
      <c r="DE6" s="35">
        <f t="shared" si="11"/>
        <v>77.12</v>
      </c>
      <c r="DF6" s="35">
        <f t="shared" si="11"/>
        <v>68.150000000000006</v>
      </c>
      <c r="DG6" s="35">
        <f t="shared" si="11"/>
        <v>67.489999999999995</v>
      </c>
      <c r="DH6" s="34" t="str">
        <f>IF(DH7="","",IF(DH7="-","【-】","【"&amp;SUBSTITUTE(TEXT(DH7,"#,##0.00"),"-","△")&amp;"】"))</f>
        <v>【75.78】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>
      <c r="A7" s="28"/>
      <c r="B7" s="37">
        <v>2016</v>
      </c>
      <c r="C7" s="37">
        <v>113476</v>
      </c>
      <c r="D7" s="37">
        <v>47</v>
      </c>
      <c r="E7" s="37">
        <v>18</v>
      </c>
      <c r="F7" s="37">
        <v>0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0.35</v>
      </c>
      <c r="Q7" s="38">
        <v>100</v>
      </c>
      <c r="R7" s="38">
        <v>3240</v>
      </c>
      <c r="S7" s="38">
        <v>19745</v>
      </c>
      <c r="T7" s="38">
        <v>38.64</v>
      </c>
      <c r="U7" s="38">
        <v>511</v>
      </c>
      <c r="V7" s="38">
        <v>68</v>
      </c>
      <c r="W7" s="38">
        <v>0.01</v>
      </c>
      <c r="X7" s="38">
        <v>6800</v>
      </c>
      <c r="Y7" s="38" t="s">
        <v>114</v>
      </c>
      <c r="Z7" s="38">
        <v>103.63</v>
      </c>
      <c r="AA7" s="38">
        <v>117.65</v>
      </c>
      <c r="AB7" s="38">
        <v>133.04</v>
      </c>
      <c r="AC7" s="38">
        <v>136.71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 t="s">
        <v>114</v>
      </c>
      <c r="BG7" s="38" t="s">
        <v>114</v>
      </c>
      <c r="BH7" s="38">
        <v>590.54999999999995</v>
      </c>
      <c r="BI7" s="38">
        <v>297.37</v>
      </c>
      <c r="BJ7" s="38">
        <v>360.37</v>
      </c>
      <c r="BK7" s="38" t="s">
        <v>114</v>
      </c>
      <c r="BL7" s="38">
        <v>446.63</v>
      </c>
      <c r="BM7" s="38">
        <v>416.91</v>
      </c>
      <c r="BN7" s="38">
        <v>392.19</v>
      </c>
      <c r="BO7" s="38">
        <v>413.5</v>
      </c>
      <c r="BP7" s="38">
        <v>346.13</v>
      </c>
      <c r="BQ7" s="38" t="s">
        <v>114</v>
      </c>
      <c r="BR7" s="38">
        <v>0</v>
      </c>
      <c r="BS7" s="38">
        <v>11.6</v>
      </c>
      <c r="BT7" s="38">
        <v>24.31</v>
      </c>
      <c r="BU7" s="38">
        <v>27.93</v>
      </c>
      <c r="BV7" s="38" t="s">
        <v>114</v>
      </c>
      <c r="BW7" s="38">
        <v>58.53</v>
      </c>
      <c r="BX7" s="38">
        <v>57.93</v>
      </c>
      <c r="BY7" s="38">
        <v>57.03</v>
      </c>
      <c r="BZ7" s="38">
        <v>55.84</v>
      </c>
      <c r="CA7" s="38">
        <v>59.83</v>
      </c>
      <c r="CB7" s="38" t="s">
        <v>114</v>
      </c>
      <c r="CC7" s="38" t="s">
        <v>114</v>
      </c>
      <c r="CD7" s="38">
        <v>1270.57</v>
      </c>
      <c r="CE7" s="38">
        <v>936.72</v>
      </c>
      <c r="CF7" s="38">
        <v>903.05</v>
      </c>
      <c r="CG7" s="38" t="s">
        <v>114</v>
      </c>
      <c r="CH7" s="38">
        <v>266.57</v>
      </c>
      <c r="CI7" s="38">
        <v>276.93</v>
      </c>
      <c r="CJ7" s="38">
        <v>283.73</v>
      </c>
      <c r="CK7" s="38">
        <v>287.57</v>
      </c>
      <c r="CL7" s="38">
        <v>268.69</v>
      </c>
      <c r="CM7" s="38" t="s">
        <v>114</v>
      </c>
      <c r="CN7" s="38">
        <v>11.54</v>
      </c>
      <c r="CO7" s="38">
        <v>50</v>
      </c>
      <c r="CP7" s="38">
        <v>51.85</v>
      </c>
      <c r="CQ7" s="38">
        <v>51.61</v>
      </c>
      <c r="CR7" s="38" t="s">
        <v>114</v>
      </c>
      <c r="CS7" s="38">
        <v>58.06</v>
      </c>
      <c r="CT7" s="38">
        <v>59.08</v>
      </c>
      <c r="CU7" s="38">
        <v>58.25</v>
      </c>
      <c r="CV7" s="38">
        <v>61.55</v>
      </c>
      <c r="CW7" s="38">
        <v>61.71</v>
      </c>
      <c r="CX7" s="38" t="s">
        <v>114</v>
      </c>
      <c r="CY7" s="38">
        <v>100</v>
      </c>
      <c r="CZ7" s="38">
        <v>100</v>
      </c>
      <c r="DA7" s="38">
        <v>100</v>
      </c>
      <c r="DB7" s="38">
        <v>100</v>
      </c>
      <c r="DC7" s="38" t="s">
        <v>114</v>
      </c>
      <c r="DD7" s="38">
        <v>75.790000000000006</v>
      </c>
      <c r="DE7" s="38">
        <v>77.12</v>
      </c>
      <c r="DF7" s="38">
        <v>68.150000000000006</v>
      </c>
      <c r="DG7" s="38">
        <v>67.489999999999995</v>
      </c>
      <c r="DH7" s="38">
        <v>75.78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114</v>
      </c>
      <c r="EF7" s="38" t="s">
        <v>114</v>
      </c>
      <c r="EG7" s="38" t="s">
        <v>114</v>
      </c>
      <c r="EH7" s="38" t="s">
        <v>114</v>
      </c>
      <c r="EI7" s="38" t="s">
        <v>114</v>
      </c>
      <c r="EJ7" s="38" t="s">
        <v>114</v>
      </c>
      <c r="EK7" s="38" t="s">
        <v>114</v>
      </c>
      <c r="EL7" s="38" t="s">
        <v>114</v>
      </c>
      <c r="EM7" s="38" t="s">
        <v>114</v>
      </c>
      <c r="EN7" s="38" t="s">
        <v>114</v>
      </c>
      <c r="EO7" s="38" t="s">
        <v>114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