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8.0.16\全庁フォルダ\08_環境課\②下水道係\00._係共通\市町村課調査・回答\H29回答書類\20180201_【県市町村課】公営企業に係る経営比較分析表（下水道事業平成28年度決算）の分析等について（照会）\06_HP公開（県添削後）\"/>
    </mc:Choice>
  </mc:AlternateContent>
  <workbookProtection workbookPassword="B319" lockStructure="1"/>
  <bookViews>
    <workbookView xWindow="0" yWindow="0" windowWidth="12000" windowHeight="9225"/>
  </bookViews>
  <sheets>
    <sheet name="法非適用_下水道事業" sheetId="4" r:id="rId1"/>
    <sheet name="データ" sheetId="5" state="hidden" r:id="rId2"/>
  </sheets>
  <calcPr calcId="162913" calcMode="autoNoTable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AL10" i="4" s="1"/>
  <c r="U6" i="5"/>
  <c r="T6" i="5"/>
  <c r="AT8" i="4" s="1"/>
  <c r="S6" i="5"/>
  <c r="R6" i="5"/>
  <c r="AD10" i="4" s="1"/>
  <c r="Q6" i="5"/>
  <c r="P6" i="5"/>
  <c r="P10" i="4" s="1"/>
  <c r="O6" i="5"/>
  <c r="N6" i="5"/>
  <c r="B10" i="4" s="1"/>
  <c r="M6" i="5"/>
  <c r="L6" i="5"/>
  <c r="W8" i="4" s="1"/>
  <c r="K6" i="5"/>
  <c r="J6" i="5"/>
  <c r="I8" i="4" s="1"/>
  <c r="I6" i="5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H86" i="4"/>
  <c r="E86" i="4"/>
  <c r="AT10" i="4"/>
  <c r="W10" i="4"/>
  <c r="I10" i="4"/>
  <c r="BB8" i="4"/>
  <c r="AL8" i="4"/>
  <c r="P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<sst xmlns="http://schemas.openxmlformats.org/spreadsheetml/2006/main" count="251" uniqueCount="126">
  <si>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</si>
  <si>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</si>
  <si>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</si>
  <si>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</si>
  <si>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</si>
  <si>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</si>
  <si>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</si>
  <si>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</si>
  <si>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</si>
  <si>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</si>
  <si>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</si>
  <si>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</si>
  <si>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</si>
  <si>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</si>
  <si>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</si>
  <si>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</si>
  <si>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</si>
  <si>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</si>
  <si>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</si>
  <si>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</si>
  <si>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</si>
  <si>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</si>
  <si>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</si>
  <si>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</si>
  <si>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</si>
  <si>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</si>
  <si>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</si>
  <si>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</si>
  <si>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</si>
  <si>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</si>
  <si>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</si>
  <si>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</si>
  <si>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</si>
  <si>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</si>
  <si>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</si>
  <si>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</si>
  <si>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</si>
  <si>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</si>
  <si>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</si>
  <si>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</si>
  <si>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</si>
  <si>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7"/>
  </si>
  <si>
    <t>※　平成24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</si>
  <si>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</si>
  <si>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</si>
  <si>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</si>
  <si>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</si>
  <si>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</si>
  <si>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</si>
  <si>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</si>
  <si>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</si>
  <si>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</si>
  <si>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</si>
  <si>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</si>
  <si>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</si>
  <si>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</si>
  <si>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-</t>
    <phoneticPr fontId="7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</si>
  <si>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</si>
  <si>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</si>
  <si>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</si>
  <si>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</si>
  <si>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</si>
  <si>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</si>
  <si>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</si>
  <si>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</si>
  <si>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</si>
  <si>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</si>
  <si>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</si>
  <si>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</si>
  <si>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</si>
  <si>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</si>
  <si>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</si>
  <si>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</si>
  <si>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</si>
  <si>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</si>
  <si>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</si>
  <si>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</si>
  <si>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</si>
  <si>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</si>
  <si>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</si>
  <si>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</si>
  <si>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</si>
  <si>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</si>
  <si>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</si>
  <si>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</si>
  <si>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</si>
  <si>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</si>
  <si>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</si>
  <si>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</si>
  <si>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</si>
  <si>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</si>
  <si>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</si>
  <si>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</si>
  <si>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</si>
  <si>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</si>
  <si>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</si>
  <si>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</si>
  <si>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</si>
  <si>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</si>
  <si>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</si>
  <si>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</si>
  <si>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</si>
  <si>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</si>
  <si>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</si>
  <si>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</si>
  <si>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</si>
  <si>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</si>
  <si>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</si>
  <si>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</si>
  <si>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</si>
  <si>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埼玉県　滑川町</t>
  </si>
  <si>
    <t>法非適用</t>
  </si>
  <si>
    <t>下水道事業</t>
  </si>
  <si>
    <t>特定地域生活排水処理</t>
  </si>
  <si>
    <t>K3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</si>
  <si>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</si>
  <si>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</si>
  <si>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</si>
  <si>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</si>
  <si>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</si>
  <si>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</si>
  <si>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</si>
  <si>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事業開始から間もないため、老朽化はあまり見られていないが、今後の維持管理に向けて創意工夫による手法が必要となる。</t>
    <rPh sb="0" eb="2">
      <t>ジギョウ</t>
    </rPh>
    <rPh sb="2" eb="4">
      <t>カイシ</t>
    </rPh>
    <rPh sb="6" eb="7">
      <t>マ</t>
    </rPh>
    <rPh sb="13" eb="16">
      <t>ロウキュウカ</t>
    </rPh>
    <rPh sb="20" eb="21">
      <t>ミ</t>
    </rPh>
    <rPh sb="29" eb="31">
      <t>コンゴ</t>
    </rPh>
    <rPh sb="32" eb="34">
      <t>イジ</t>
    </rPh>
    <rPh sb="34" eb="36">
      <t>カンリ</t>
    </rPh>
    <rPh sb="37" eb="38">
      <t>ム</t>
    </rPh>
    <rPh sb="40" eb="42">
      <t>ソウイ</t>
    </rPh>
    <rPh sb="42" eb="44">
      <t>クフウ</t>
    </rPh>
    <rPh sb="47" eb="49">
      <t>シュホウ</t>
    </rPh>
    <rPh sb="50" eb="52">
      <t>ヒツヨウ</t>
    </rPh>
    <phoneticPr fontId="4"/>
  </si>
  <si>
    <t>　順調に整備が進んでおり、今後は浄化槽設置の普及率の向上を図る必要がある。</t>
    <rPh sb="1" eb="3">
      <t>ジュンチョウ</t>
    </rPh>
    <rPh sb="4" eb="6">
      <t>セイビ</t>
    </rPh>
    <rPh sb="7" eb="8">
      <t>スス</t>
    </rPh>
    <rPh sb="13" eb="15">
      <t>コンゴ</t>
    </rPh>
    <rPh sb="16" eb="19">
      <t>ジョウカソウ</t>
    </rPh>
    <rPh sb="19" eb="21">
      <t>セッチ</t>
    </rPh>
    <rPh sb="22" eb="24">
      <t>フキュウ</t>
    </rPh>
    <rPh sb="24" eb="25">
      <t>リツ</t>
    </rPh>
    <rPh sb="26" eb="28">
      <t>コウジョウ</t>
    </rPh>
    <rPh sb="29" eb="30">
      <t>ハカ</t>
    </rPh>
    <rPh sb="31" eb="33">
      <t>ヒツヨウ</t>
    </rPh>
    <phoneticPr fontId="4"/>
  </si>
  <si>
    <t>非設置</t>
    <rPh sb="0" eb="1">
      <t>ヒ</t>
    </rPh>
    <rPh sb="1" eb="3">
      <t>セッチ</t>
    </rPh>
    <phoneticPr fontId="4"/>
  </si>
  <si>
    <t>　収益的収支比率については、料金収入と一般会計繰入金等による総収益により、100％を超えているが、今後、地方債償還等の増加も見込まれるため、経営を維持するべく努力が必要である。
　経費回収率は100％を超えており、使用料で回収すべき経費は使用料で賄えている状況である。
　汚水処理原価は全国平均を下回っており、低コストで汚水処理ができている状況だが、今後、維持管理費の増加等によるコスト上昇について注視が必要である。
　施設利用率は100％であり、今後、普及促進を進めていく中でも維持できるよう努力が必要である。
　水洗化率は、既存区域の整備が進み、事業区域拡大により低下したものであるが、今後とも普及拡大により水洗化率の向上を図る必要がある。</t>
    <rPh sb="1" eb="4">
      <t>シュウエキテキ</t>
    </rPh>
    <rPh sb="4" eb="6">
      <t>シュウシ</t>
    </rPh>
    <rPh sb="6" eb="8">
      <t>ヒリツ</t>
    </rPh>
    <rPh sb="14" eb="16">
      <t>リョウキン</t>
    </rPh>
    <rPh sb="16" eb="18">
      <t>シュウニュウ</t>
    </rPh>
    <rPh sb="19" eb="21">
      <t>イッパン</t>
    </rPh>
    <rPh sb="21" eb="23">
      <t>カイケイ</t>
    </rPh>
    <rPh sb="23" eb="25">
      <t>クリイレ</t>
    </rPh>
    <rPh sb="25" eb="26">
      <t>キン</t>
    </rPh>
    <rPh sb="26" eb="27">
      <t>トウ</t>
    </rPh>
    <rPh sb="30" eb="33">
      <t>ソウシュウエキ</t>
    </rPh>
    <rPh sb="42" eb="43">
      <t>コ</t>
    </rPh>
    <rPh sb="49" eb="51">
      <t>コンゴ</t>
    </rPh>
    <rPh sb="52" eb="55">
      <t>チホウサイ</t>
    </rPh>
    <rPh sb="55" eb="58">
      <t>ショウカントウ</t>
    </rPh>
    <rPh sb="59" eb="61">
      <t>ゾウカ</t>
    </rPh>
    <rPh sb="62" eb="64">
      <t>ミコ</t>
    </rPh>
    <rPh sb="70" eb="72">
      <t>ケイエイ</t>
    </rPh>
    <rPh sb="73" eb="75">
      <t>イジ</t>
    </rPh>
    <rPh sb="79" eb="81">
      <t>ドリョク</t>
    </rPh>
    <rPh sb="82" eb="84">
      <t>ヒツヨウ</t>
    </rPh>
    <rPh sb="90" eb="92">
      <t>ケイヒ</t>
    </rPh>
    <rPh sb="92" eb="94">
      <t>カイシュウ</t>
    </rPh>
    <rPh sb="94" eb="95">
      <t>リツ</t>
    </rPh>
    <rPh sb="101" eb="102">
      <t>コ</t>
    </rPh>
    <rPh sb="107" eb="110">
      <t>シヨウリョウ</t>
    </rPh>
    <rPh sb="111" eb="113">
      <t>カイシュウ</t>
    </rPh>
    <rPh sb="116" eb="118">
      <t>ケイヒ</t>
    </rPh>
    <rPh sb="119" eb="121">
      <t>シヨウ</t>
    </rPh>
    <rPh sb="121" eb="122">
      <t>リョウ</t>
    </rPh>
    <rPh sb="123" eb="124">
      <t>マカナ</t>
    </rPh>
    <rPh sb="128" eb="130">
      <t>ジョウキョウ</t>
    </rPh>
    <rPh sb="136" eb="138">
      <t>オスイ</t>
    </rPh>
    <rPh sb="138" eb="140">
      <t>ショリ</t>
    </rPh>
    <rPh sb="140" eb="142">
      <t>ゲンカ</t>
    </rPh>
    <rPh sb="143" eb="145">
      <t>ゼンコク</t>
    </rPh>
    <rPh sb="145" eb="147">
      <t>ヘイキン</t>
    </rPh>
    <rPh sb="148" eb="150">
      <t>シタマワ</t>
    </rPh>
    <rPh sb="155" eb="156">
      <t>テイ</t>
    </rPh>
    <rPh sb="160" eb="162">
      <t>オスイ</t>
    </rPh>
    <rPh sb="162" eb="164">
      <t>ショリ</t>
    </rPh>
    <rPh sb="170" eb="172">
      <t>ジョウキョウ</t>
    </rPh>
    <rPh sb="175" eb="177">
      <t>コンゴ</t>
    </rPh>
    <rPh sb="178" eb="180">
      <t>イジ</t>
    </rPh>
    <rPh sb="180" eb="183">
      <t>カンリヒ</t>
    </rPh>
    <rPh sb="186" eb="187">
      <t>トウ</t>
    </rPh>
    <rPh sb="193" eb="195">
      <t>ジョウショウ</t>
    </rPh>
    <rPh sb="199" eb="201">
      <t>チュウシ</t>
    </rPh>
    <rPh sb="202" eb="204">
      <t>ヒツヨウ</t>
    </rPh>
    <rPh sb="210" eb="212">
      <t>シセツ</t>
    </rPh>
    <rPh sb="212" eb="215">
      <t>リヨウリツ</t>
    </rPh>
    <rPh sb="224" eb="226">
      <t>コンゴ</t>
    </rPh>
    <rPh sb="227" eb="229">
      <t>フキュウ</t>
    </rPh>
    <rPh sb="229" eb="231">
      <t>ソクシン</t>
    </rPh>
    <rPh sb="232" eb="233">
      <t>スス</t>
    </rPh>
    <rPh sb="237" eb="238">
      <t>ナカ</t>
    </rPh>
    <rPh sb="240" eb="242">
      <t>イジ</t>
    </rPh>
    <rPh sb="247" eb="249">
      <t>ドリョク</t>
    </rPh>
    <rPh sb="250" eb="252">
      <t>ヒツヨウ</t>
    </rPh>
    <rPh sb="258" eb="261">
      <t>スイセンカ</t>
    </rPh>
    <rPh sb="261" eb="262">
      <t>リツ</t>
    </rPh>
    <rPh sb="264" eb="266">
      <t>キゾン</t>
    </rPh>
    <rPh sb="266" eb="268">
      <t>クイキ</t>
    </rPh>
    <rPh sb="269" eb="271">
      <t>セイビ</t>
    </rPh>
    <rPh sb="272" eb="273">
      <t>スス</t>
    </rPh>
    <rPh sb="275" eb="277">
      <t>ジギョウ</t>
    </rPh>
    <rPh sb="277" eb="279">
      <t>クイキ</t>
    </rPh>
    <rPh sb="279" eb="281">
      <t>カクダイ</t>
    </rPh>
    <rPh sb="284" eb="286">
      <t>テイカ</t>
    </rPh>
    <rPh sb="295" eb="297">
      <t>コンゴ</t>
    </rPh>
    <rPh sb="299" eb="301">
      <t>フキュウ</t>
    </rPh>
    <rPh sb="301" eb="303">
      <t>カクダイ</t>
    </rPh>
    <rPh sb="309" eb="310">
      <t>リツ</t>
    </rPh>
    <rPh sb="311" eb="313">
      <t>コウジョウ</t>
    </rPh>
    <rPh sb="314" eb="315">
      <t>ハカ</t>
    </rPh>
    <rPh sb="316" eb="318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</si>
</sst>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2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4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 applyProtection="1">
      <alignment vertical="center"/>
      <protection hidden="1"/>
    </xf>
    <xf numFmtId="0" fontId="16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7" xfId="1" applyFont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shrinkToFit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45-4899-8F99-969ADE3A5C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116736"/>
        <c:axId val="1002704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45-4899-8F99-969ADE3A5C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116736"/>
        <c:axId val="100270464"/>
      </c:lineChart>
      <c:dateAx>
        <c:axId val="1001167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0270464"/>
        <c:crosses val="autoZero"/>
        <c:auto val="1"/>
        <c:lblOffset val="100"/>
        <c:baseTimeUnit val="years"/>
      </c:dateAx>
      <c:valAx>
        <c:axId val="1002704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01167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1644.9</c:v>
                </c:pt>
                <c:pt idx="1">
                  <c:v>125.52</c:v>
                </c:pt>
                <c:pt idx="2">
                  <c:v>143.59</c:v>
                </c:pt>
                <c:pt idx="3">
                  <c:v>105.88</c:v>
                </c:pt>
                <c:pt idx="4">
                  <c:v>103.44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78-4FF1-A87E-1DA90091E4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585536"/>
        <c:axId val="1001963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78-4FF1-A87E-1DA90091E4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585536"/>
        <c:axId val="100196352"/>
      </c:lineChart>
      <c:dateAx>
        <c:axId val="895855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0196352"/>
        <c:crosses val="autoZero"/>
        <c:auto val="1"/>
        <c:lblOffset val="100"/>
        <c:baseTimeUnit val="years"/>
      </c:dateAx>
      <c:valAx>
        <c:axId val="1001963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5855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76-402B-81C7-8A7D046F62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255232"/>
        <c:axId val="1002571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76-402B-81C7-8A7D046F62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255232"/>
        <c:axId val="100257152"/>
      </c:lineChart>
      <c:dateAx>
        <c:axId val="1002552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0257152"/>
        <c:crosses val="autoZero"/>
        <c:auto val="1"/>
        <c:lblOffset val="100"/>
        <c:baseTimeUnit val="years"/>
      </c:dateAx>
      <c:valAx>
        <c:axId val="1002571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02552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C0-4727-BF7A-DE2FF35BB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328576"/>
        <c:axId val="100330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C0-4727-BF7A-DE2FF35BB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328576"/>
        <c:axId val="100330496"/>
      </c:lineChart>
      <c:dateAx>
        <c:axId val="1003285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0330496"/>
        <c:crosses val="autoZero"/>
        <c:auto val="1"/>
        <c:lblOffset val="100"/>
        <c:baseTimeUnit val="years"/>
      </c:dateAx>
      <c:valAx>
        <c:axId val="100330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0328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F3-4CC7-A26E-6E59B17EB6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305920"/>
        <c:axId val="1183078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F3-4CC7-A26E-6E59B17EB6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305920"/>
        <c:axId val="118307840"/>
      </c:lineChart>
      <c:dateAx>
        <c:axId val="118305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8307840"/>
        <c:crosses val="autoZero"/>
        <c:auto val="1"/>
        <c:lblOffset val="100"/>
        <c:baseTimeUnit val="years"/>
      </c:dateAx>
      <c:valAx>
        <c:axId val="1183078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8305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1A-49A7-80CE-3A6340FFCE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334208"/>
        <c:axId val="118336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1A-49A7-80CE-3A6340FFCE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334208"/>
        <c:axId val="118336128"/>
      </c:lineChart>
      <c:dateAx>
        <c:axId val="1183342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8336128"/>
        <c:crosses val="autoZero"/>
        <c:auto val="1"/>
        <c:lblOffset val="100"/>
        <c:baseTimeUnit val="years"/>
      </c:dateAx>
      <c:valAx>
        <c:axId val="118336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83342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7C-4DD2-AA0E-AB4F269B14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698368"/>
        <c:axId val="1187002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430.64</c:v>
                </c:pt>
                <c:pt idx="1">
                  <c:v>446.63</c:v>
                </c:pt>
                <c:pt idx="2">
                  <c:v>416.91</c:v>
                </c:pt>
                <c:pt idx="3">
                  <c:v>392.19</c:v>
                </c:pt>
                <c:pt idx="4">
                  <c:v>413.5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7C-4DD2-AA0E-AB4F269B14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698368"/>
        <c:axId val="118700288"/>
      </c:lineChart>
      <c:dateAx>
        <c:axId val="1186983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8700288"/>
        <c:crosses val="autoZero"/>
        <c:auto val="1"/>
        <c:lblOffset val="100"/>
        <c:baseTimeUnit val="years"/>
      </c:dateAx>
      <c:valAx>
        <c:axId val="1187002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86983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420.41</c:v>
                </c:pt>
                <c:pt idx="1">
                  <c:v>123.29</c:v>
                </c:pt>
                <c:pt idx="2">
                  <c:v>106.68</c:v>
                </c:pt>
                <c:pt idx="3">
                  <c:v>103.93</c:v>
                </c:pt>
                <c:pt idx="4">
                  <c:v>103.36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1D-4C09-A707-6F14B6A0C6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747136"/>
        <c:axId val="118749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58.78</c:v>
                </c:pt>
                <c:pt idx="1">
                  <c:v>58.53</c:v>
                </c:pt>
                <c:pt idx="2">
                  <c:v>57.93</c:v>
                </c:pt>
                <c:pt idx="3">
                  <c:v>57.03</c:v>
                </c:pt>
                <c:pt idx="4">
                  <c:v>55.84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1D-4C09-A707-6F14B6A0C6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747136"/>
        <c:axId val="118749056"/>
      </c:lineChart>
      <c:dateAx>
        <c:axId val="118747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8749056"/>
        <c:crosses val="autoZero"/>
        <c:auto val="1"/>
        <c:lblOffset val="100"/>
        <c:baseTimeUnit val="years"/>
      </c:dateAx>
      <c:valAx>
        <c:axId val="118749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87471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3.05</c:v>
                </c:pt>
                <c:pt idx="1">
                  <c:v>60.71</c:v>
                </c:pt>
                <c:pt idx="2">
                  <c:v>106.9</c:v>
                </c:pt>
                <c:pt idx="3">
                  <c:v>131.09</c:v>
                </c:pt>
                <c:pt idx="4">
                  <c:v>120.69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D6-4CB5-8551-6126C9F4D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833152"/>
        <c:axId val="1188350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257.02999999999997</c:v>
                </c:pt>
                <c:pt idx="1">
                  <c:v>266.57</c:v>
                </c:pt>
                <c:pt idx="2">
                  <c:v>276.93</c:v>
                </c:pt>
                <c:pt idx="3">
                  <c:v>283.73</c:v>
                </c:pt>
                <c:pt idx="4">
                  <c:v>287.57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D6-4CB5-8551-6126C9F4D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833152"/>
        <c:axId val="118835072"/>
      </c:lineChart>
      <c:dateAx>
        <c:axId val="1188331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8835072"/>
        <c:crosses val="autoZero"/>
        <c:auto val="1"/>
        <c:lblOffset val="100"/>
        <c:baseTimeUnit val="years"/>
      </c:dateAx>
      <c:valAx>
        <c:axId val="1188350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88331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FB-42A6-BF57-5747502F41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869376"/>
        <c:axId val="1188715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61.93</c:v>
                </c:pt>
                <c:pt idx="1">
                  <c:v>58.06</c:v>
                </c:pt>
                <c:pt idx="2">
                  <c:v>59.08</c:v>
                </c:pt>
                <c:pt idx="3">
                  <c:v>58.25</c:v>
                </c:pt>
                <c:pt idx="4">
                  <c:v>61.55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FB-42A6-BF57-5747502F41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869376"/>
        <c:axId val="118871552"/>
      </c:lineChart>
      <c:dateAx>
        <c:axId val="1188693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8871552"/>
        <c:crosses val="autoZero"/>
        <c:auto val="1"/>
        <c:lblOffset val="100"/>
        <c:baseTimeUnit val="years"/>
      </c:dateAx>
      <c:valAx>
        <c:axId val="1188715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88693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8.39</c:v>
                </c:pt>
                <c:pt idx="4">
                  <c:v>9.76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86-4A50-A2C8-8BDA4AE20A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905856"/>
        <c:axId val="11890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77.25</c:v>
                </c:pt>
                <c:pt idx="1">
                  <c:v>75.790000000000006</c:v>
                </c:pt>
                <c:pt idx="2">
                  <c:v>77.12</c:v>
                </c:pt>
                <c:pt idx="3">
                  <c:v>68.150000000000006</c:v>
                </c:pt>
                <c:pt idx="4">
                  <c:v>67.489999999999995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86-4A50-A2C8-8BDA4AE20A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905856"/>
        <c:axId val="118908032"/>
      </c:lineChart>
      <c:dateAx>
        <c:axId val="118905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8908032"/>
        <c:crosses val="autoZero"/>
        <c:auto val="1"/>
        <c:lblOffset val="100"/>
        <c:baseTimeUnit val="years"/>
      </c:dateAx>
      <c:valAx>
        <c:axId val="11890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8905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【346.13】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【268.69】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C1" zoomScaleNormal="100" workbookViewId="0">
      <selection activeCell="BL16" sqref="BL16:BZ44"/>
    </sheetView>
  </sheetViews>
  <sheetFormatPr defaultColWidth="2.625" defaultRowHeight="13.5" x14ac:dyDescent="0.1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15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15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 x14ac:dyDescent="0.15">
      <c r="A6" s="2"/>
      <c r="B6" s="75" t="str">
        <f>データ!H6</f>
        <v>埼玉県　滑川町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 x14ac:dyDescent="0.15">
      <c r="A7" s="2"/>
      <c r="B7" s="63" t="s">
        <v>1</v>
      </c>
      <c r="C7" s="63"/>
      <c r="D7" s="63"/>
      <c r="E7" s="63"/>
      <c r="F7" s="63"/>
      <c r="G7" s="63"/>
      <c r="H7" s="63"/>
      <c r="I7" s="63" t="s">
        <v>2</v>
      </c>
      <c r="J7" s="63"/>
      <c r="K7" s="63"/>
      <c r="L7" s="63"/>
      <c r="M7" s="63"/>
      <c r="N7" s="63"/>
      <c r="O7" s="63"/>
      <c r="P7" s="63" t="s">
        <v>3</v>
      </c>
      <c r="Q7" s="63"/>
      <c r="R7" s="63"/>
      <c r="S7" s="63"/>
      <c r="T7" s="63"/>
      <c r="U7" s="63"/>
      <c r="V7" s="63"/>
      <c r="W7" s="63" t="s">
        <v>4</v>
      </c>
      <c r="X7" s="63"/>
      <c r="Y7" s="63"/>
      <c r="Z7" s="63"/>
      <c r="AA7" s="63"/>
      <c r="AB7" s="63"/>
      <c r="AC7" s="63"/>
      <c r="AD7" s="63" t="s">
        <v>5</v>
      </c>
      <c r="AE7" s="63"/>
      <c r="AF7" s="63"/>
      <c r="AG7" s="63"/>
      <c r="AH7" s="63"/>
      <c r="AI7" s="63"/>
      <c r="AJ7" s="63"/>
      <c r="AK7" s="4"/>
      <c r="AL7" s="63" t="s">
        <v>6</v>
      </c>
      <c r="AM7" s="63"/>
      <c r="AN7" s="63"/>
      <c r="AO7" s="63"/>
      <c r="AP7" s="63"/>
      <c r="AQ7" s="63"/>
      <c r="AR7" s="63"/>
      <c r="AS7" s="63"/>
      <c r="AT7" s="63" t="s">
        <v>7</v>
      </c>
      <c r="AU7" s="63"/>
      <c r="AV7" s="63"/>
      <c r="AW7" s="63"/>
      <c r="AX7" s="63"/>
      <c r="AY7" s="63"/>
      <c r="AZ7" s="63"/>
      <c r="BA7" s="63"/>
      <c r="BB7" s="63" t="s">
        <v>8</v>
      </c>
      <c r="BC7" s="63"/>
      <c r="BD7" s="63"/>
      <c r="BE7" s="63"/>
      <c r="BF7" s="63"/>
      <c r="BG7" s="63"/>
      <c r="BH7" s="63"/>
      <c r="BI7" s="63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72" t="str">
        <f>データ!I6</f>
        <v>法非適用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特定地域生活排水処理</v>
      </c>
      <c r="Q8" s="72"/>
      <c r="R8" s="72"/>
      <c r="S8" s="72"/>
      <c r="T8" s="72"/>
      <c r="U8" s="72"/>
      <c r="V8" s="72"/>
      <c r="W8" s="72" t="str">
        <f>データ!L6</f>
        <v>K3</v>
      </c>
      <c r="X8" s="72"/>
      <c r="Y8" s="72"/>
      <c r="Z8" s="72"/>
      <c r="AA8" s="72"/>
      <c r="AB8" s="72"/>
      <c r="AC8" s="72"/>
      <c r="AD8" s="73" t="s">
        <v>124</v>
      </c>
      <c r="AE8" s="73"/>
      <c r="AF8" s="73"/>
      <c r="AG8" s="73"/>
      <c r="AH8" s="73"/>
      <c r="AI8" s="73"/>
      <c r="AJ8" s="73"/>
      <c r="AK8" s="4"/>
      <c r="AL8" s="67">
        <f>データ!S6</f>
        <v>18286</v>
      </c>
      <c r="AM8" s="67"/>
      <c r="AN8" s="67"/>
      <c r="AO8" s="67"/>
      <c r="AP8" s="67"/>
      <c r="AQ8" s="67"/>
      <c r="AR8" s="67"/>
      <c r="AS8" s="67"/>
      <c r="AT8" s="66">
        <f>データ!T6</f>
        <v>29.68</v>
      </c>
      <c r="AU8" s="66"/>
      <c r="AV8" s="66"/>
      <c r="AW8" s="66"/>
      <c r="AX8" s="66"/>
      <c r="AY8" s="66"/>
      <c r="AZ8" s="66"/>
      <c r="BA8" s="66"/>
      <c r="BB8" s="66">
        <f>データ!U6</f>
        <v>616.11</v>
      </c>
      <c r="BC8" s="66"/>
      <c r="BD8" s="66"/>
      <c r="BE8" s="66"/>
      <c r="BF8" s="66"/>
      <c r="BG8" s="66"/>
      <c r="BH8" s="66"/>
      <c r="BI8" s="66"/>
      <c r="BJ8" s="4"/>
      <c r="BK8" s="4"/>
      <c r="BL8" s="70" t="s">
        <v>10</v>
      </c>
      <c r="BM8" s="71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63" t="s">
        <v>12</v>
      </c>
      <c r="C9" s="63"/>
      <c r="D9" s="63"/>
      <c r="E9" s="63"/>
      <c r="F9" s="63"/>
      <c r="G9" s="63"/>
      <c r="H9" s="63"/>
      <c r="I9" s="63" t="s">
        <v>13</v>
      </c>
      <c r="J9" s="63"/>
      <c r="K9" s="63"/>
      <c r="L9" s="63"/>
      <c r="M9" s="63"/>
      <c r="N9" s="63"/>
      <c r="O9" s="63"/>
      <c r="P9" s="63" t="s">
        <v>14</v>
      </c>
      <c r="Q9" s="63"/>
      <c r="R9" s="63"/>
      <c r="S9" s="63"/>
      <c r="T9" s="63"/>
      <c r="U9" s="63"/>
      <c r="V9" s="63"/>
      <c r="W9" s="63" t="s">
        <v>15</v>
      </c>
      <c r="X9" s="63"/>
      <c r="Y9" s="63"/>
      <c r="Z9" s="63"/>
      <c r="AA9" s="63"/>
      <c r="AB9" s="63"/>
      <c r="AC9" s="63"/>
      <c r="AD9" s="63" t="s">
        <v>16</v>
      </c>
      <c r="AE9" s="63"/>
      <c r="AF9" s="63"/>
      <c r="AG9" s="63"/>
      <c r="AH9" s="63"/>
      <c r="AI9" s="63"/>
      <c r="AJ9" s="63"/>
      <c r="AK9" s="4"/>
      <c r="AL9" s="63" t="s">
        <v>17</v>
      </c>
      <c r="AM9" s="63"/>
      <c r="AN9" s="63"/>
      <c r="AO9" s="63"/>
      <c r="AP9" s="63"/>
      <c r="AQ9" s="63"/>
      <c r="AR9" s="63"/>
      <c r="AS9" s="63"/>
      <c r="AT9" s="63" t="s">
        <v>18</v>
      </c>
      <c r="AU9" s="63"/>
      <c r="AV9" s="63"/>
      <c r="AW9" s="63"/>
      <c r="AX9" s="63"/>
      <c r="AY9" s="63"/>
      <c r="AZ9" s="63"/>
      <c r="BA9" s="63"/>
      <c r="BB9" s="63" t="s">
        <v>19</v>
      </c>
      <c r="BC9" s="63"/>
      <c r="BD9" s="63"/>
      <c r="BE9" s="63"/>
      <c r="BF9" s="63"/>
      <c r="BG9" s="63"/>
      <c r="BH9" s="63"/>
      <c r="BI9" s="63"/>
      <c r="BJ9" s="4"/>
      <c r="BK9" s="4"/>
      <c r="BL9" s="64" t="s">
        <v>20</v>
      </c>
      <c r="BM9" s="65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66" t="str">
        <f>データ!N6</f>
        <v>-</v>
      </c>
      <c r="C10" s="66"/>
      <c r="D10" s="66"/>
      <c r="E10" s="66"/>
      <c r="F10" s="66"/>
      <c r="G10" s="66"/>
      <c r="H10" s="66"/>
      <c r="I10" s="66" t="str">
        <f>データ!O6</f>
        <v>該当数値なし</v>
      </c>
      <c r="J10" s="66"/>
      <c r="K10" s="66"/>
      <c r="L10" s="66"/>
      <c r="M10" s="66"/>
      <c r="N10" s="66"/>
      <c r="O10" s="66"/>
      <c r="P10" s="66">
        <f>データ!P6</f>
        <v>22.35</v>
      </c>
      <c r="Q10" s="66"/>
      <c r="R10" s="66"/>
      <c r="S10" s="66"/>
      <c r="T10" s="66"/>
      <c r="U10" s="66"/>
      <c r="V10" s="66"/>
      <c r="W10" s="66">
        <f>データ!Q6</f>
        <v>100</v>
      </c>
      <c r="X10" s="66"/>
      <c r="Y10" s="66"/>
      <c r="Z10" s="66"/>
      <c r="AA10" s="66"/>
      <c r="AB10" s="66"/>
      <c r="AC10" s="66"/>
      <c r="AD10" s="67">
        <f>データ!R6</f>
        <v>3240</v>
      </c>
      <c r="AE10" s="67"/>
      <c r="AF10" s="67"/>
      <c r="AG10" s="67"/>
      <c r="AH10" s="67"/>
      <c r="AI10" s="67"/>
      <c r="AJ10" s="67"/>
      <c r="AK10" s="2"/>
      <c r="AL10" s="67">
        <f>データ!V6</f>
        <v>4099</v>
      </c>
      <c r="AM10" s="67"/>
      <c r="AN10" s="67"/>
      <c r="AO10" s="67"/>
      <c r="AP10" s="67"/>
      <c r="AQ10" s="67"/>
      <c r="AR10" s="67"/>
      <c r="AS10" s="67"/>
      <c r="AT10" s="66">
        <f>データ!W6</f>
        <v>25.83</v>
      </c>
      <c r="AU10" s="66"/>
      <c r="AV10" s="66"/>
      <c r="AW10" s="66"/>
      <c r="AX10" s="66"/>
      <c r="AY10" s="66"/>
      <c r="AZ10" s="66"/>
      <c r="BA10" s="66"/>
      <c r="BB10" s="66">
        <f>データ!X6</f>
        <v>158.69</v>
      </c>
      <c r="BC10" s="66"/>
      <c r="BD10" s="66"/>
      <c r="BE10" s="66"/>
      <c r="BF10" s="66"/>
      <c r="BG10" s="66"/>
      <c r="BH10" s="66"/>
      <c r="BI10" s="66"/>
      <c r="BJ10" s="2"/>
      <c r="BK10" s="2"/>
      <c r="BL10" s="68" t="s">
        <v>22</v>
      </c>
      <c r="BM10" s="69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8" t="s">
        <v>24</v>
      </c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</row>
    <row r="14" spans="1:78" ht="13.5" customHeight="1" x14ac:dyDescent="0.15">
      <c r="A14" s="2"/>
      <c r="B14" s="60" t="s">
        <v>25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2"/>
      <c r="BK14" s="2"/>
      <c r="BL14" s="42" t="s">
        <v>26</v>
      </c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4"/>
    </row>
    <row r="15" spans="1:78" ht="13.5" customHeight="1" x14ac:dyDescent="0.15">
      <c r="A15" s="2"/>
      <c r="B15" s="55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7"/>
      <c r="BK15" s="2"/>
      <c r="BL15" s="45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7"/>
    </row>
    <row r="16" spans="1:78" ht="13.5" customHeight="1" x14ac:dyDescent="0.15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48" t="s">
        <v>125</v>
      </c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50"/>
    </row>
    <row r="17" spans="1:78" ht="13.5" customHeight="1" x14ac:dyDescent="0.15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48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50"/>
    </row>
    <row r="18" spans="1:78" ht="13.5" customHeight="1" x14ac:dyDescent="0.15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48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50"/>
    </row>
    <row r="19" spans="1:78" ht="13.5" customHeight="1" x14ac:dyDescent="0.15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48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50"/>
    </row>
    <row r="20" spans="1:78" ht="13.5" customHeight="1" x14ac:dyDescent="0.15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48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50"/>
    </row>
    <row r="21" spans="1:78" ht="13.5" customHeight="1" x14ac:dyDescent="0.15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48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50"/>
    </row>
    <row r="22" spans="1:78" ht="13.5" customHeight="1" x14ac:dyDescent="0.15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48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50"/>
    </row>
    <row r="23" spans="1:78" ht="13.5" customHeight="1" x14ac:dyDescent="0.15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48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50"/>
    </row>
    <row r="24" spans="1:78" ht="13.5" customHeight="1" x14ac:dyDescent="0.15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48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50"/>
    </row>
    <row r="25" spans="1:78" ht="13.5" customHeight="1" x14ac:dyDescent="0.15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48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50"/>
    </row>
    <row r="26" spans="1:78" ht="13.5" customHeight="1" x14ac:dyDescent="0.15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48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50"/>
    </row>
    <row r="27" spans="1:78" ht="13.5" customHeight="1" x14ac:dyDescent="0.15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48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50"/>
    </row>
    <row r="28" spans="1:78" ht="13.5" customHeight="1" x14ac:dyDescent="0.15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48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50"/>
    </row>
    <row r="29" spans="1:78" ht="13.5" customHeight="1" x14ac:dyDescent="0.15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48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50"/>
    </row>
    <row r="30" spans="1:78" ht="13.5" customHeight="1" x14ac:dyDescent="0.15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48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50"/>
    </row>
    <row r="31" spans="1:78" ht="13.5" customHeight="1" x14ac:dyDescent="0.15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48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50"/>
    </row>
    <row r="32" spans="1:78" ht="13.5" customHeight="1" x14ac:dyDescent="0.15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48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50"/>
    </row>
    <row r="33" spans="1:78" ht="13.5" customHeight="1" x14ac:dyDescent="0.15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48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50"/>
    </row>
    <row r="34" spans="1:78" ht="13.5" customHeight="1" x14ac:dyDescent="0.15">
      <c r="A34" s="2"/>
      <c r="B34" s="17"/>
      <c r="C34" s="54" t="s">
        <v>27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20"/>
      <c r="R34" s="54" t="s">
        <v>28</v>
      </c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20"/>
      <c r="AG34" s="54" t="s">
        <v>29</v>
      </c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20"/>
      <c r="AV34" s="54" t="s">
        <v>30</v>
      </c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19"/>
      <c r="BK34" s="2"/>
      <c r="BL34" s="48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50"/>
    </row>
    <row r="35" spans="1:78" ht="13.5" customHeight="1" x14ac:dyDescent="0.15">
      <c r="A35" s="2"/>
      <c r="B35" s="17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20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20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20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19"/>
      <c r="BK35" s="2"/>
      <c r="BL35" s="48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50"/>
    </row>
    <row r="36" spans="1:78" ht="13.5" customHeight="1" x14ac:dyDescent="0.15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48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50"/>
    </row>
    <row r="37" spans="1:78" ht="13.5" customHeight="1" x14ac:dyDescent="0.15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48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50"/>
    </row>
    <row r="38" spans="1:78" ht="13.5" customHeight="1" x14ac:dyDescent="0.15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48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50"/>
    </row>
    <row r="39" spans="1:78" ht="13.5" customHeight="1" x14ac:dyDescent="0.15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48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50"/>
    </row>
    <row r="40" spans="1:78" ht="13.5" customHeight="1" x14ac:dyDescent="0.15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48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50"/>
    </row>
    <row r="41" spans="1:78" ht="13.5" customHeight="1" x14ac:dyDescent="0.15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48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50"/>
    </row>
    <row r="42" spans="1:78" ht="13.5" customHeight="1" x14ac:dyDescent="0.15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48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50"/>
    </row>
    <row r="43" spans="1:78" ht="13.5" customHeight="1" x14ac:dyDescent="0.15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48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50"/>
    </row>
    <row r="44" spans="1:78" ht="13.5" customHeight="1" x14ac:dyDescent="0.15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51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3"/>
    </row>
    <row r="45" spans="1:78" ht="13.5" customHeight="1" x14ac:dyDescent="0.15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42" t="s">
        <v>31</v>
      </c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4"/>
    </row>
    <row r="46" spans="1:78" ht="13.5" customHeight="1" x14ac:dyDescent="0.15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45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7"/>
    </row>
    <row r="47" spans="1:78" ht="13.5" customHeight="1" x14ac:dyDescent="0.15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48" t="s">
        <v>122</v>
      </c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50"/>
    </row>
    <row r="48" spans="1:78" ht="13.5" customHeight="1" x14ac:dyDescent="0.15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48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50"/>
    </row>
    <row r="49" spans="1:78" ht="13.5" customHeight="1" x14ac:dyDescent="0.15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48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50"/>
    </row>
    <row r="50" spans="1:78" ht="13.5" customHeight="1" x14ac:dyDescent="0.15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48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50"/>
    </row>
    <row r="51" spans="1:78" ht="13.5" customHeight="1" x14ac:dyDescent="0.15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48"/>
      <c r="BM51" s="49"/>
      <c r="BN51" s="49"/>
      <c r="BO51" s="49"/>
      <c r="BP51" s="49"/>
      <c r="BQ51" s="49"/>
      <c r="BR51" s="49"/>
      <c r="BS51" s="49"/>
      <c r="BT51" s="49"/>
      <c r="BU51" s="49"/>
      <c r="BV51" s="49"/>
      <c r="BW51" s="49"/>
      <c r="BX51" s="49"/>
      <c r="BY51" s="49"/>
      <c r="BZ51" s="50"/>
    </row>
    <row r="52" spans="1:78" ht="13.5" customHeight="1" x14ac:dyDescent="0.15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48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50"/>
    </row>
    <row r="53" spans="1:78" ht="13.5" customHeight="1" x14ac:dyDescent="0.15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48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50"/>
    </row>
    <row r="54" spans="1:78" ht="13.5" customHeight="1" x14ac:dyDescent="0.15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48"/>
      <c r="BM54" s="49"/>
      <c r="BN54" s="49"/>
      <c r="BO54" s="49"/>
      <c r="BP54" s="49"/>
      <c r="BQ54" s="49"/>
      <c r="BR54" s="49"/>
      <c r="BS54" s="49"/>
      <c r="BT54" s="49"/>
      <c r="BU54" s="49"/>
      <c r="BV54" s="49"/>
      <c r="BW54" s="49"/>
      <c r="BX54" s="49"/>
      <c r="BY54" s="49"/>
      <c r="BZ54" s="50"/>
    </row>
    <row r="55" spans="1:78" ht="13.5" customHeight="1" x14ac:dyDescent="0.15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48"/>
      <c r="BM55" s="49"/>
      <c r="BN55" s="49"/>
      <c r="BO55" s="49"/>
      <c r="BP55" s="49"/>
      <c r="BQ55" s="49"/>
      <c r="BR55" s="49"/>
      <c r="BS55" s="49"/>
      <c r="BT55" s="49"/>
      <c r="BU55" s="49"/>
      <c r="BV55" s="49"/>
      <c r="BW55" s="49"/>
      <c r="BX55" s="49"/>
      <c r="BY55" s="49"/>
      <c r="BZ55" s="50"/>
    </row>
    <row r="56" spans="1:78" ht="13.5" customHeight="1" x14ac:dyDescent="0.15">
      <c r="A56" s="2"/>
      <c r="B56" s="17"/>
      <c r="C56" s="54" t="s">
        <v>32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20"/>
      <c r="R56" s="54" t="s">
        <v>33</v>
      </c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20"/>
      <c r="AG56" s="54" t="s">
        <v>34</v>
      </c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20"/>
      <c r="AV56" s="54" t="s">
        <v>35</v>
      </c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19"/>
      <c r="BK56" s="2"/>
      <c r="BL56" s="48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50"/>
    </row>
    <row r="57" spans="1:78" ht="13.5" customHeight="1" x14ac:dyDescent="0.15">
      <c r="A57" s="2"/>
      <c r="B57" s="17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20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20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20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19"/>
      <c r="BK57" s="2"/>
      <c r="BL57" s="48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50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48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50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8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50"/>
    </row>
    <row r="60" spans="1:78" ht="13.5" customHeight="1" x14ac:dyDescent="0.15">
      <c r="A60" s="2"/>
      <c r="B60" s="55" t="s">
        <v>36</v>
      </c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7"/>
      <c r="BK60" s="2"/>
      <c r="BL60" s="48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50"/>
    </row>
    <row r="61" spans="1:78" ht="13.5" customHeight="1" x14ac:dyDescent="0.15">
      <c r="A61" s="2"/>
      <c r="B61" s="55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7"/>
      <c r="BK61" s="2"/>
      <c r="BL61" s="48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49"/>
      <c r="BX61" s="49"/>
      <c r="BY61" s="49"/>
      <c r="BZ61" s="50"/>
    </row>
    <row r="62" spans="1:78" ht="13.5" customHeight="1" x14ac:dyDescent="0.15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48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49"/>
      <c r="BX62" s="49"/>
      <c r="BY62" s="49"/>
      <c r="BZ62" s="50"/>
    </row>
    <row r="63" spans="1:78" ht="13.5" customHeight="1" x14ac:dyDescent="0.15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51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3"/>
    </row>
    <row r="64" spans="1:78" ht="13.5" customHeight="1" x14ac:dyDescent="0.15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42" t="s">
        <v>37</v>
      </c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  <c r="BX64" s="43"/>
      <c r="BY64" s="43"/>
      <c r="BZ64" s="44"/>
    </row>
    <row r="65" spans="1:78" ht="13.5" customHeight="1" x14ac:dyDescent="0.15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45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7"/>
    </row>
    <row r="66" spans="1:78" ht="13.5" customHeight="1" x14ac:dyDescent="0.15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48" t="s">
        <v>123</v>
      </c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50"/>
    </row>
    <row r="67" spans="1:78" ht="13.5" customHeight="1" x14ac:dyDescent="0.15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48"/>
      <c r="BM67" s="49"/>
      <c r="BN67" s="49"/>
      <c r="BO67" s="49"/>
      <c r="BP67" s="49"/>
      <c r="BQ67" s="49"/>
      <c r="BR67" s="49"/>
      <c r="BS67" s="49"/>
      <c r="BT67" s="49"/>
      <c r="BU67" s="49"/>
      <c r="BV67" s="49"/>
      <c r="BW67" s="49"/>
      <c r="BX67" s="49"/>
      <c r="BY67" s="49"/>
      <c r="BZ67" s="50"/>
    </row>
    <row r="68" spans="1:78" ht="13.5" customHeight="1" x14ac:dyDescent="0.15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48"/>
      <c r="BM68" s="49"/>
      <c r="BN68" s="49"/>
      <c r="BO68" s="49"/>
      <c r="BP68" s="49"/>
      <c r="BQ68" s="49"/>
      <c r="BR68" s="49"/>
      <c r="BS68" s="49"/>
      <c r="BT68" s="49"/>
      <c r="BU68" s="49"/>
      <c r="BV68" s="49"/>
      <c r="BW68" s="49"/>
      <c r="BX68" s="49"/>
      <c r="BY68" s="49"/>
      <c r="BZ68" s="50"/>
    </row>
    <row r="69" spans="1:78" ht="13.5" customHeight="1" x14ac:dyDescent="0.15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48"/>
      <c r="BM69" s="49"/>
      <c r="BN69" s="49"/>
      <c r="BO69" s="49"/>
      <c r="BP69" s="49"/>
      <c r="BQ69" s="49"/>
      <c r="BR69" s="49"/>
      <c r="BS69" s="49"/>
      <c r="BT69" s="49"/>
      <c r="BU69" s="49"/>
      <c r="BV69" s="49"/>
      <c r="BW69" s="49"/>
      <c r="BX69" s="49"/>
      <c r="BY69" s="49"/>
      <c r="BZ69" s="50"/>
    </row>
    <row r="70" spans="1:78" ht="13.5" customHeight="1" x14ac:dyDescent="0.15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48"/>
      <c r="BM70" s="49"/>
      <c r="BN70" s="49"/>
      <c r="BO70" s="49"/>
      <c r="BP70" s="49"/>
      <c r="BQ70" s="49"/>
      <c r="BR70" s="49"/>
      <c r="BS70" s="49"/>
      <c r="BT70" s="49"/>
      <c r="BU70" s="49"/>
      <c r="BV70" s="49"/>
      <c r="BW70" s="49"/>
      <c r="BX70" s="49"/>
      <c r="BY70" s="49"/>
      <c r="BZ70" s="50"/>
    </row>
    <row r="71" spans="1:78" ht="13.5" customHeight="1" x14ac:dyDescent="0.15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48"/>
      <c r="BM71" s="49"/>
      <c r="BN71" s="49"/>
      <c r="BO71" s="49"/>
      <c r="BP71" s="49"/>
      <c r="BQ71" s="49"/>
      <c r="BR71" s="49"/>
      <c r="BS71" s="49"/>
      <c r="BT71" s="49"/>
      <c r="BU71" s="49"/>
      <c r="BV71" s="49"/>
      <c r="BW71" s="49"/>
      <c r="BX71" s="49"/>
      <c r="BY71" s="49"/>
      <c r="BZ71" s="50"/>
    </row>
    <row r="72" spans="1:78" ht="13.5" customHeight="1" x14ac:dyDescent="0.15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48"/>
      <c r="BM72" s="49"/>
      <c r="BN72" s="49"/>
      <c r="BO72" s="49"/>
      <c r="BP72" s="49"/>
      <c r="BQ72" s="49"/>
      <c r="BR72" s="49"/>
      <c r="BS72" s="49"/>
      <c r="BT72" s="49"/>
      <c r="BU72" s="49"/>
      <c r="BV72" s="49"/>
      <c r="BW72" s="49"/>
      <c r="BX72" s="49"/>
      <c r="BY72" s="49"/>
      <c r="BZ72" s="50"/>
    </row>
    <row r="73" spans="1:78" ht="13.5" customHeight="1" x14ac:dyDescent="0.15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48"/>
      <c r="BM73" s="49"/>
      <c r="BN73" s="49"/>
      <c r="BO73" s="49"/>
      <c r="BP73" s="49"/>
      <c r="BQ73" s="49"/>
      <c r="BR73" s="49"/>
      <c r="BS73" s="49"/>
      <c r="BT73" s="49"/>
      <c r="BU73" s="49"/>
      <c r="BV73" s="49"/>
      <c r="BW73" s="49"/>
      <c r="BX73" s="49"/>
      <c r="BY73" s="49"/>
      <c r="BZ73" s="50"/>
    </row>
    <row r="74" spans="1:78" ht="13.5" customHeight="1" x14ac:dyDescent="0.15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48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50"/>
    </row>
    <row r="75" spans="1:78" ht="13.5" customHeight="1" x14ac:dyDescent="0.15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48"/>
      <c r="BM75" s="49"/>
      <c r="BN75" s="49"/>
      <c r="BO75" s="49"/>
      <c r="BP75" s="49"/>
      <c r="BQ75" s="49"/>
      <c r="BR75" s="49"/>
      <c r="BS75" s="49"/>
      <c r="BT75" s="49"/>
      <c r="BU75" s="49"/>
      <c r="BV75" s="49"/>
      <c r="BW75" s="49"/>
      <c r="BX75" s="49"/>
      <c r="BY75" s="49"/>
      <c r="BZ75" s="50"/>
    </row>
    <row r="76" spans="1:78" ht="13.5" customHeight="1" x14ac:dyDescent="0.15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48"/>
      <c r="BM76" s="49"/>
      <c r="BN76" s="49"/>
      <c r="BO76" s="49"/>
      <c r="BP76" s="49"/>
      <c r="BQ76" s="49"/>
      <c r="BR76" s="49"/>
      <c r="BS76" s="49"/>
      <c r="BT76" s="49"/>
      <c r="BU76" s="49"/>
      <c r="BV76" s="49"/>
      <c r="BW76" s="49"/>
      <c r="BX76" s="49"/>
      <c r="BY76" s="49"/>
      <c r="BZ76" s="50"/>
    </row>
    <row r="77" spans="1:78" ht="13.5" customHeight="1" x14ac:dyDescent="0.15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48"/>
      <c r="BM77" s="49"/>
      <c r="BN77" s="49"/>
      <c r="BO77" s="49"/>
      <c r="BP77" s="49"/>
      <c r="BQ77" s="49"/>
      <c r="BR77" s="49"/>
      <c r="BS77" s="49"/>
      <c r="BT77" s="49"/>
      <c r="BU77" s="49"/>
      <c r="BV77" s="49"/>
      <c r="BW77" s="49"/>
      <c r="BX77" s="49"/>
      <c r="BY77" s="49"/>
      <c r="BZ77" s="50"/>
    </row>
    <row r="78" spans="1:78" ht="13.5" customHeight="1" x14ac:dyDescent="0.15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48"/>
      <c r="BM78" s="49"/>
      <c r="BN78" s="49"/>
      <c r="BO78" s="49"/>
      <c r="BP78" s="49"/>
      <c r="BQ78" s="49"/>
      <c r="BR78" s="49"/>
      <c r="BS78" s="49"/>
      <c r="BT78" s="49"/>
      <c r="BU78" s="49"/>
      <c r="BV78" s="49"/>
      <c r="BW78" s="49"/>
      <c r="BX78" s="49"/>
      <c r="BY78" s="49"/>
      <c r="BZ78" s="50"/>
    </row>
    <row r="79" spans="1:78" ht="13.5" customHeight="1" x14ac:dyDescent="0.15">
      <c r="A79" s="2"/>
      <c r="B79" s="17"/>
      <c r="C79" s="54" t="s">
        <v>38</v>
      </c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20"/>
      <c r="V79" s="20"/>
      <c r="W79" s="54" t="s">
        <v>39</v>
      </c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20"/>
      <c r="AP79" s="20"/>
      <c r="AQ79" s="54" t="s">
        <v>40</v>
      </c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18"/>
      <c r="BJ79" s="19"/>
      <c r="BK79" s="2"/>
      <c r="BL79" s="48"/>
      <c r="BM79" s="49"/>
      <c r="BN79" s="49"/>
      <c r="BO79" s="49"/>
      <c r="BP79" s="49"/>
      <c r="BQ79" s="49"/>
      <c r="BR79" s="49"/>
      <c r="BS79" s="49"/>
      <c r="BT79" s="49"/>
      <c r="BU79" s="49"/>
      <c r="BV79" s="49"/>
      <c r="BW79" s="49"/>
      <c r="BX79" s="49"/>
      <c r="BY79" s="49"/>
      <c r="BZ79" s="50"/>
    </row>
    <row r="80" spans="1:78" ht="13.5" customHeight="1" x14ac:dyDescent="0.15">
      <c r="A80" s="2"/>
      <c r="B80" s="17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20"/>
      <c r="V80" s="20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20"/>
      <c r="AP80" s="20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18"/>
      <c r="BJ80" s="19"/>
      <c r="BK80" s="2"/>
      <c r="BL80" s="48"/>
      <c r="BM80" s="49"/>
      <c r="BN80" s="49"/>
      <c r="BO80" s="49"/>
      <c r="BP80" s="49"/>
      <c r="BQ80" s="49"/>
      <c r="BR80" s="49"/>
      <c r="BS80" s="49"/>
      <c r="BT80" s="49"/>
      <c r="BU80" s="49"/>
      <c r="BV80" s="49"/>
      <c r="BW80" s="49"/>
      <c r="BX80" s="49"/>
      <c r="BY80" s="49"/>
      <c r="BZ80" s="50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48"/>
      <c r="BM81" s="49"/>
      <c r="BN81" s="49"/>
      <c r="BO81" s="49"/>
      <c r="BP81" s="49"/>
      <c r="BQ81" s="49"/>
      <c r="BR81" s="49"/>
      <c r="BS81" s="49"/>
      <c r="BT81" s="49"/>
      <c r="BU81" s="49"/>
      <c r="BV81" s="49"/>
      <c r="BW81" s="49"/>
      <c r="BX81" s="49"/>
      <c r="BY81" s="49"/>
      <c r="BZ81" s="50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1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3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55</v>
      </c>
      <c r="G86" s="26" t="s">
        <v>55</v>
      </c>
      <c r="H86" s="26" t="str">
        <f>データ!BP6</f>
        <v>【346.13】</v>
      </c>
      <c r="I86" s="26" t="str">
        <f>データ!CA6</f>
        <v>【59.83】</v>
      </c>
      <c r="J86" s="26" t="str">
        <f>データ!CL6</f>
        <v>【268.69】</v>
      </c>
      <c r="K86" s="26" t="str">
        <f>データ!CW6</f>
        <v>【61.71】</v>
      </c>
      <c r="L86" s="26" t="str">
        <f>データ!DH6</f>
        <v>【75.78】</v>
      </c>
      <c r="M86" s="26" t="s">
        <v>56</v>
      </c>
      <c r="N86" s="26" t="s">
        <v>56</v>
      </c>
      <c r="O86" s="26" t="str">
        <f>データ!EO6</f>
        <v>【-】</v>
      </c>
    </row>
  </sheetData>
  <sheetProtection password="B319" sheet="1" objects="1" scenarios="1" formatCells="0" formatColumns="0" formatRows="0"/>
  <mergeCells count="57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1" max="1" width="9" style="3"/>
    <col min="2" max="144" width="11.875" style="3" customWidth="1"/>
    <col min="145" max="16384" width="9" style="3"/>
  </cols>
  <sheetData>
    <row r="1" spans="1:145" x14ac:dyDescent="0.15">
      <c r="A1" s="3" t="s">
        <v>57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58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59</v>
      </c>
      <c r="B3" s="29" t="s">
        <v>60</v>
      </c>
      <c r="C3" s="29" t="s">
        <v>61</v>
      </c>
      <c r="D3" s="29" t="s">
        <v>62</v>
      </c>
      <c r="E3" s="29" t="s">
        <v>63</v>
      </c>
      <c r="F3" s="29" t="s">
        <v>64</v>
      </c>
      <c r="G3" s="29" t="s">
        <v>65</v>
      </c>
      <c r="H3" s="77" t="s">
        <v>66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67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68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69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70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71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72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73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74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75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76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77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78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79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80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81</v>
      </c>
      <c r="B5" s="31"/>
      <c r="C5" s="31"/>
      <c r="D5" s="31"/>
      <c r="E5" s="31"/>
      <c r="F5" s="31"/>
      <c r="G5" s="31"/>
      <c r="H5" s="32" t="s">
        <v>82</v>
      </c>
      <c r="I5" s="32" t="s">
        <v>83</v>
      </c>
      <c r="J5" s="32" t="s">
        <v>84</v>
      </c>
      <c r="K5" s="32" t="s">
        <v>85</v>
      </c>
      <c r="L5" s="32" t="s">
        <v>86</v>
      </c>
      <c r="M5" s="32" t="s">
        <v>5</v>
      </c>
      <c r="N5" s="32" t="s">
        <v>87</v>
      </c>
      <c r="O5" s="32" t="s">
        <v>88</v>
      </c>
      <c r="P5" s="32" t="s">
        <v>89</v>
      </c>
      <c r="Q5" s="32" t="s">
        <v>90</v>
      </c>
      <c r="R5" s="32" t="s">
        <v>91</v>
      </c>
      <c r="S5" s="32" t="s">
        <v>92</v>
      </c>
      <c r="T5" s="32" t="s">
        <v>93</v>
      </c>
      <c r="U5" s="32" t="s">
        <v>94</v>
      </c>
      <c r="V5" s="32" t="s">
        <v>95</v>
      </c>
      <c r="W5" s="32" t="s">
        <v>96</v>
      </c>
      <c r="X5" s="32" t="s">
        <v>97</v>
      </c>
      <c r="Y5" s="32" t="s">
        <v>98</v>
      </c>
      <c r="Z5" s="32" t="s">
        <v>99</v>
      </c>
      <c r="AA5" s="32" t="s">
        <v>100</v>
      </c>
      <c r="AB5" s="32" t="s">
        <v>101</v>
      </c>
      <c r="AC5" s="32" t="s">
        <v>102</v>
      </c>
      <c r="AD5" s="32" t="s">
        <v>103</v>
      </c>
      <c r="AE5" s="32" t="s">
        <v>104</v>
      </c>
      <c r="AF5" s="32" t="s">
        <v>105</v>
      </c>
      <c r="AG5" s="32" t="s">
        <v>106</v>
      </c>
      <c r="AH5" s="32" t="s">
        <v>107</v>
      </c>
      <c r="AI5" s="32" t="s">
        <v>43</v>
      </c>
      <c r="AJ5" s="32" t="s">
        <v>98</v>
      </c>
      <c r="AK5" s="32" t="s">
        <v>99</v>
      </c>
      <c r="AL5" s="32" t="s">
        <v>100</v>
      </c>
      <c r="AM5" s="32" t="s">
        <v>101</v>
      </c>
      <c r="AN5" s="32" t="s">
        <v>102</v>
      </c>
      <c r="AO5" s="32" t="s">
        <v>103</v>
      </c>
      <c r="AP5" s="32" t="s">
        <v>104</v>
      </c>
      <c r="AQ5" s="32" t="s">
        <v>105</v>
      </c>
      <c r="AR5" s="32" t="s">
        <v>106</v>
      </c>
      <c r="AS5" s="32" t="s">
        <v>107</v>
      </c>
      <c r="AT5" s="32" t="s">
        <v>108</v>
      </c>
      <c r="AU5" s="32" t="s">
        <v>98</v>
      </c>
      <c r="AV5" s="32" t="s">
        <v>99</v>
      </c>
      <c r="AW5" s="32" t="s">
        <v>100</v>
      </c>
      <c r="AX5" s="32" t="s">
        <v>101</v>
      </c>
      <c r="AY5" s="32" t="s">
        <v>102</v>
      </c>
      <c r="AZ5" s="32" t="s">
        <v>103</v>
      </c>
      <c r="BA5" s="32" t="s">
        <v>104</v>
      </c>
      <c r="BB5" s="32" t="s">
        <v>105</v>
      </c>
      <c r="BC5" s="32" t="s">
        <v>106</v>
      </c>
      <c r="BD5" s="32" t="s">
        <v>107</v>
      </c>
      <c r="BE5" s="32" t="s">
        <v>108</v>
      </c>
      <c r="BF5" s="32" t="s">
        <v>98</v>
      </c>
      <c r="BG5" s="32" t="s">
        <v>99</v>
      </c>
      <c r="BH5" s="32" t="s">
        <v>100</v>
      </c>
      <c r="BI5" s="32" t="s">
        <v>101</v>
      </c>
      <c r="BJ5" s="32" t="s">
        <v>102</v>
      </c>
      <c r="BK5" s="32" t="s">
        <v>103</v>
      </c>
      <c r="BL5" s="32" t="s">
        <v>104</v>
      </c>
      <c r="BM5" s="32" t="s">
        <v>105</v>
      </c>
      <c r="BN5" s="32" t="s">
        <v>106</v>
      </c>
      <c r="BO5" s="32" t="s">
        <v>107</v>
      </c>
      <c r="BP5" s="32" t="s">
        <v>108</v>
      </c>
      <c r="BQ5" s="32" t="s">
        <v>98</v>
      </c>
      <c r="BR5" s="32" t="s">
        <v>99</v>
      </c>
      <c r="BS5" s="32" t="s">
        <v>100</v>
      </c>
      <c r="BT5" s="32" t="s">
        <v>101</v>
      </c>
      <c r="BU5" s="32" t="s">
        <v>102</v>
      </c>
      <c r="BV5" s="32" t="s">
        <v>103</v>
      </c>
      <c r="BW5" s="32" t="s">
        <v>104</v>
      </c>
      <c r="BX5" s="32" t="s">
        <v>105</v>
      </c>
      <c r="BY5" s="32" t="s">
        <v>106</v>
      </c>
      <c r="BZ5" s="32" t="s">
        <v>107</v>
      </c>
      <c r="CA5" s="32" t="s">
        <v>108</v>
      </c>
      <c r="CB5" s="32" t="s">
        <v>98</v>
      </c>
      <c r="CC5" s="32" t="s">
        <v>99</v>
      </c>
      <c r="CD5" s="32" t="s">
        <v>100</v>
      </c>
      <c r="CE5" s="32" t="s">
        <v>101</v>
      </c>
      <c r="CF5" s="32" t="s">
        <v>102</v>
      </c>
      <c r="CG5" s="32" t="s">
        <v>103</v>
      </c>
      <c r="CH5" s="32" t="s">
        <v>104</v>
      </c>
      <c r="CI5" s="32" t="s">
        <v>105</v>
      </c>
      <c r="CJ5" s="32" t="s">
        <v>106</v>
      </c>
      <c r="CK5" s="32" t="s">
        <v>107</v>
      </c>
      <c r="CL5" s="32" t="s">
        <v>108</v>
      </c>
      <c r="CM5" s="32" t="s">
        <v>98</v>
      </c>
      <c r="CN5" s="32" t="s">
        <v>99</v>
      </c>
      <c r="CO5" s="32" t="s">
        <v>100</v>
      </c>
      <c r="CP5" s="32" t="s">
        <v>101</v>
      </c>
      <c r="CQ5" s="32" t="s">
        <v>102</v>
      </c>
      <c r="CR5" s="32" t="s">
        <v>103</v>
      </c>
      <c r="CS5" s="32" t="s">
        <v>104</v>
      </c>
      <c r="CT5" s="32" t="s">
        <v>105</v>
      </c>
      <c r="CU5" s="32" t="s">
        <v>106</v>
      </c>
      <c r="CV5" s="32" t="s">
        <v>107</v>
      </c>
      <c r="CW5" s="32" t="s">
        <v>108</v>
      </c>
      <c r="CX5" s="32" t="s">
        <v>98</v>
      </c>
      <c r="CY5" s="32" t="s">
        <v>99</v>
      </c>
      <c r="CZ5" s="32" t="s">
        <v>100</v>
      </c>
      <c r="DA5" s="32" t="s">
        <v>101</v>
      </c>
      <c r="DB5" s="32" t="s">
        <v>102</v>
      </c>
      <c r="DC5" s="32" t="s">
        <v>103</v>
      </c>
      <c r="DD5" s="32" t="s">
        <v>104</v>
      </c>
      <c r="DE5" s="32" t="s">
        <v>105</v>
      </c>
      <c r="DF5" s="32" t="s">
        <v>106</v>
      </c>
      <c r="DG5" s="32" t="s">
        <v>107</v>
      </c>
      <c r="DH5" s="32" t="s">
        <v>108</v>
      </c>
      <c r="DI5" s="32" t="s">
        <v>98</v>
      </c>
      <c r="DJ5" s="32" t="s">
        <v>99</v>
      </c>
      <c r="DK5" s="32" t="s">
        <v>100</v>
      </c>
      <c r="DL5" s="32" t="s">
        <v>101</v>
      </c>
      <c r="DM5" s="32" t="s">
        <v>102</v>
      </c>
      <c r="DN5" s="32" t="s">
        <v>103</v>
      </c>
      <c r="DO5" s="32" t="s">
        <v>104</v>
      </c>
      <c r="DP5" s="32" t="s">
        <v>105</v>
      </c>
      <c r="DQ5" s="32" t="s">
        <v>106</v>
      </c>
      <c r="DR5" s="32" t="s">
        <v>107</v>
      </c>
      <c r="DS5" s="32" t="s">
        <v>108</v>
      </c>
      <c r="DT5" s="32" t="s">
        <v>98</v>
      </c>
      <c r="DU5" s="32" t="s">
        <v>99</v>
      </c>
      <c r="DV5" s="32" t="s">
        <v>100</v>
      </c>
      <c r="DW5" s="32" t="s">
        <v>101</v>
      </c>
      <c r="DX5" s="32" t="s">
        <v>102</v>
      </c>
      <c r="DY5" s="32" t="s">
        <v>103</v>
      </c>
      <c r="DZ5" s="32" t="s">
        <v>104</v>
      </c>
      <c r="EA5" s="32" t="s">
        <v>105</v>
      </c>
      <c r="EB5" s="32" t="s">
        <v>106</v>
      </c>
      <c r="EC5" s="32" t="s">
        <v>107</v>
      </c>
      <c r="ED5" s="32" t="s">
        <v>108</v>
      </c>
      <c r="EE5" s="32" t="s">
        <v>98</v>
      </c>
      <c r="EF5" s="32" t="s">
        <v>99</v>
      </c>
      <c r="EG5" s="32" t="s">
        <v>100</v>
      </c>
      <c r="EH5" s="32" t="s">
        <v>101</v>
      </c>
      <c r="EI5" s="32" t="s">
        <v>102</v>
      </c>
      <c r="EJ5" s="32" t="s">
        <v>103</v>
      </c>
      <c r="EK5" s="32" t="s">
        <v>104</v>
      </c>
      <c r="EL5" s="32" t="s">
        <v>105</v>
      </c>
      <c r="EM5" s="32" t="s">
        <v>106</v>
      </c>
      <c r="EN5" s="32" t="s">
        <v>107</v>
      </c>
      <c r="EO5" s="32" t="s">
        <v>108</v>
      </c>
    </row>
    <row r="6" spans="1:145" s="36" customFormat="1" x14ac:dyDescent="0.15">
      <c r="A6" s="28" t="s">
        <v>109</v>
      </c>
      <c r="B6" s="33">
        <f>B7</f>
        <v>2016</v>
      </c>
      <c r="C6" s="33">
        <f t="shared" ref="C6:X6" si="3">C7</f>
        <v>113417</v>
      </c>
      <c r="D6" s="33">
        <f t="shared" si="3"/>
        <v>47</v>
      </c>
      <c r="E6" s="33">
        <f t="shared" si="3"/>
        <v>18</v>
      </c>
      <c r="F6" s="33">
        <f t="shared" si="3"/>
        <v>0</v>
      </c>
      <c r="G6" s="33">
        <f t="shared" si="3"/>
        <v>0</v>
      </c>
      <c r="H6" s="33" t="str">
        <f t="shared" si="3"/>
        <v>埼玉県　滑川町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特定地域生活排水処理</v>
      </c>
      <c r="L6" s="33" t="str">
        <f t="shared" si="3"/>
        <v>K3</v>
      </c>
      <c r="M6" s="33">
        <f t="shared" si="3"/>
        <v>0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22.35</v>
      </c>
      <c r="Q6" s="34">
        <f t="shared" si="3"/>
        <v>100</v>
      </c>
      <c r="R6" s="34">
        <f t="shared" si="3"/>
        <v>3240</v>
      </c>
      <c r="S6" s="34">
        <f t="shared" si="3"/>
        <v>18286</v>
      </c>
      <c r="T6" s="34">
        <f t="shared" si="3"/>
        <v>29.68</v>
      </c>
      <c r="U6" s="34">
        <f t="shared" si="3"/>
        <v>616.11</v>
      </c>
      <c r="V6" s="34">
        <f t="shared" si="3"/>
        <v>4099</v>
      </c>
      <c r="W6" s="34">
        <f t="shared" si="3"/>
        <v>25.83</v>
      </c>
      <c r="X6" s="34">
        <f t="shared" si="3"/>
        <v>158.69</v>
      </c>
      <c r="Y6" s="35">
        <f>IF(Y7="",NA(),Y7)</f>
        <v>1644.9</v>
      </c>
      <c r="Z6" s="35">
        <f t="shared" ref="Z6:AH6" si="4">IF(Z7="",NA(),Z7)</f>
        <v>125.52</v>
      </c>
      <c r="AA6" s="35">
        <f t="shared" si="4"/>
        <v>143.59</v>
      </c>
      <c r="AB6" s="35">
        <f t="shared" si="4"/>
        <v>105.88</v>
      </c>
      <c r="AC6" s="35">
        <f t="shared" si="4"/>
        <v>103.44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4">
        <f>IF(BF7="",NA(),BF7)</f>
        <v>0</v>
      </c>
      <c r="BG6" s="34">
        <f t="shared" ref="BG6:BO6" si="7">IF(BG7="",NA(),BG7)</f>
        <v>0</v>
      </c>
      <c r="BH6" s="34">
        <f t="shared" si="7"/>
        <v>0</v>
      </c>
      <c r="BI6" s="34">
        <f t="shared" si="7"/>
        <v>0</v>
      </c>
      <c r="BJ6" s="34">
        <f t="shared" si="7"/>
        <v>0</v>
      </c>
      <c r="BK6" s="35">
        <f t="shared" si="7"/>
        <v>430.64</v>
      </c>
      <c r="BL6" s="35">
        <f t="shared" si="7"/>
        <v>446.63</v>
      </c>
      <c r="BM6" s="35">
        <f t="shared" si="7"/>
        <v>416.91</v>
      </c>
      <c r="BN6" s="35">
        <f t="shared" si="7"/>
        <v>392.19</v>
      </c>
      <c r="BO6" s="35">
        <f t="shared" si="7"/>
        <v>413.5</v>
      </c>
      <c r="BP6" s="34" t="str">
        <f>IF(BP7="","",IF(BP7="-","【-】","【"&amp;SUBSTITUTE(TEXT(BP7,"#,##0.00"),"-","△")&amp;"】"))</f>
        <v>【346.13】</v>
      </c>
      <c r="BQ6" s="35">
        <f>IF(BQ7="",NA(),BQ7)</f>
        <v>420.41</v>
      </c>
      <c r="BR6" s="35">
        <f t="shared" ref="BR6:BZ6" si="8">IF(BR7="",NA(),BR7)</f>
        <v>123.29</v>
      </c>
      <c r="BS6" s="35">
        <f t="shared" si="8"/>
        <v>106.68</v>
      </c>
      <c r="BT6" s="35">
        <f t="shared" si="8"/>
        <v>103.93</v>
      </c>
      <c r="BU6" s="35">
        <f t="shared" si="8"/>
        <v>103.36</v>
      </c>
      <c r="BV6" s="35">
        <f t="shared" si="8"/>
        <v>58.78</v>
      </c>
      <c r="BW6" s="35">
        <f t="shared" si="8"/>
        <v>58.53</v>
      </c>
      <c r="BX6" s="35">
        <f t="shared" si="8"/>
        <v>57.93</v>
      </c>
      <c r="BY6" s="35">
        <f t="shared" si="8"/>
        <v>57.03</v>
      </c>
      <c r="BZ6" s="35">
        <f t="shared" si="8"/>
        <v>55.84</v>
      </c>
      <c r="CA6" s="34" t="str">
        <f>IF(CA7="","",IF(CA7="-","【-】","【"&amp;SUBSTITUTE(TEXT(CA7,"#,##0.00"),"-","△")&amp;"】"))</f>
        <v>【59.83】</v>
      </c>
      <c r="CB6" s="35">
        <f>IF(CB7="",NA(),CB7)</f>
        <v>3.05</v>
      </c>
      <c r="CC6" s="35">
        <f t="shared" ref="CC6:CK6" si="9">IF(CC7="",NA(),CC7)</f>
        <v>60.71</v>
      </c>
      <c r="CD6" s="35">
        <f t="shared" si="9"/>
        <v>106.9</v>
      </c>
      <c r="CE6" s="35">
        <f t="shared" si="9"/>
        <v>131.09</v>
      </c>
      <c r="CF6" s="35">
        <f t="shared" si="9"/>
        <v>120.69</v>
      </c>
      <c r="CG6" s="35">
        <f t="shared" si="9"/>
        <v>257.02999999999997</v>
      </c>
      <c r="CH6" s="35">
        <f t="shared" si="9"/>
        <v>266.57</v>
      </c>
      <c r="CI6" s="35">
        <f t="shared" si="9"/>
        <v>276.93</v>
      </c>
      <c r="CJ6" s="35">
        <f t="shared" si="9"/>
        <v>283.73</v>
      </c>
      <c r="CK6" s="35">
        <f t="shared" si="9"/>
        <v>287.57</v>
      </c>
      <c r="CL6" s="34" t="str">
        <f>IF(CL7="","",IF(CL7="-","【-】","【"&amp;SUBSTITUTE(TEXT(CL7,"#,##0.00"),"-","△")&amp;"】"))</f>
        <v>【268.69】</v>
      </c>
      <c r="CM6" s="35">
        <f>IF(CM7="",NA(),CM7)</f>
        <v>100</v>
      </c>
      <c r="CN6" s="35">
        <f t="shared" ref="CN6:CV6" si="10">IF(CN7="",NA(),CN7)</f>
        <v>100</v>
      </c>
      <c r="CO6" s="35">
        <f t="shared" si="10"/>
        <v>100</v>
      </c>
      <c r="CP6" s="35">
        <f t="shared" si="10"/>
        <v>100</v>
      </c>
      <c r="CQ6" s="35">
        <f t="shared" si="10"/>
        <v>100</v>
      </c>
      <c r="CR6" s="35">
        <f t="shared" si="10"/>
        <v>61.93</v>
      </c>
      <c r="CS6" s="35">
        <f t="shared" si="10"/>
        <v>58.06</v>
      </c>
      <c r="CT6" s="35">
        <f t="shared" si="10"/>
        <v>59.08</v>
      </c>
      <c r="CU6" s="35">
        <f t="shared" si="10"/>
        <v>58.25</v>
      </c>
      <c r="CV6" s="35">
        <f t="shared" si="10"/>
        <v>61.55</v>
      </c>
      <c r="CW6" s="34" t="str">
        <f>IF(CW7="","",IF(CW7="-","【-】","【"&amp;SUBSTITUTE(TEXT(CW7,"#,##0.00"),"-","△")&amp;"】"))</f>
        <v>【61.71】</v>
      </c>
      <c r="CX6" s="35">
        <f>IF(CX7="",NA(),CX7)</f>
        <v>100</v>
      </c>
      <c r="CY6" s="35">
        <f t="shared" ref="CY6:DG6" si="11">IF(CY7="",NA(),CY7)</f>
        <v>100</v>
      </c>
      <c r="CZ6" s="35">
        <f t="shared" si="11"/>
        <v>100</v>
      </c>
      <c r="DA6" s="35">
        <f t="shared" si="11"/>
        <v>8.39</v>
      </c>
      <c r="DB6" s="35">
        <f t="shared" si="11"/>
        <v>9.76</v>
      </c>
      <c r="DC6" s="35">
        <f t="shared" si="11"/>
        <v>77.25</v>
      </c>
      <c r="DD6" s="35">
        <f t="shared" si="11"/>
        <v>75.790000000000006</v>
      </c>
      <c r="DE6" s="35">
        <f t="shared" si="11"/>
        <v>77.12</v>
      </c>
      <c r="DF6" s="35">
        <f t="shared" si="11"/>
        <v>68.150000000000006</v>
      </c>
      <c r="DG6" s="35">
        <f t="shared" si="11"/>
        <v>67.489999999999995</v>
      </c>
      <c r="DH6" s="34" t="str">
        <f>IF(DH7="","",IF(DH7="-","【-】","【"&amp;SUBSTITUTE(TEXT(DH7,"#,##0.00"),"-","△")&amp;"】"))</f>
        <v>【75.78】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5" t="str">
        <f>IF(EE7="",NA(),EE7)</f>
        <v>-</v>
      </c>
      <c r="EF6" s="35" t="str">
        <f t="shared" ref="EF6:EN6" si="14">IF(EF7="",NA(),EF7)</f>
        <v>-</v>
      </c>
      <c r="EG6" s="35" t="str">
        <f t="shared" si="14"/>
        <v>-</v>
      </c>
      <c r="EH6" s="35" t="str">
        <f t="shared" si="14"/>
        <v>-</v>
      </c>
      <c r="EI6" s="35" t="str">
        <f t="shared" si="14"/>
        <v>-</v>
      </c>
      <c r="EJ6" s="35" t="str">
        <f t="shared" si="14"/>
        <v>-</v>
      </c>
      <c r="EK6" s="35" t="str">
        <f t="shared" si="14"/>
        <v>-</v>
      </c>
      <c r="EL6" s="35" t="str">
        <f t="shared" si="14"/>
        <v>-</v>
      </c>
      <c r="EM6" s="35" t="str">
        <f t="shared" si="14"/>
        <v>-</v>
      </c>
      <c r="EN6" s="35" t="str">
        <f t="shared" si="14"/>
        <v>-</v>
      </c>
      <c r="EO6" s="34" t="str">
        <f>IF(EO7="","",IF(EO7="-","【-】","【"&amp;SUBSTITUTE(TEXT(EO7,"#,##0.00"),"-","△")&amp;"】"))</f>
        <v>【-】</v>
      </c>
    </row>
    <row r="7" spans="1:145" s="36" customFormat="1" x14ac:dyDescent="0.15">
      <c r="A7" s="28"/>
      <c r="B7" s="37">
        <v>2016</v>
      </c>
      <c r="C7" s="37">
        <v>113417</v>
      </c>
      <c r="D7" s="37">
        <v>47</v>
      </c>
      <c r="E7" s="37">
        <v>18</v>
      </c>
      <c r="F7" s="37">
        <v>0</v>
      </c>
      <c r="G7" s="37">
        <v>0</v>
      </c>
      <c r="H7" s="37" t="s">
        <v>110</v>
      </c>
      <c r="I7" s="37" t="s">
        <v>111</v>
      </c>
      <c r="J7" s="37" t="s">
        <v>112</v>
      </c>
      <c r="K7" s="37" t="s">
        <v>113</v>
      </c>
      <c r="L7" s="37" t="s">
        <v>114</v>
      </c>
      <c r="M7" s="37"/>
      <c r="N7" s="38" t="s">
        <v>115</v>
      </c>
      <c r="O7" s="38" t="s">
        <v>116</v>
      </c>
      <c r="P7" s="38">
        <v>22.35</v>
      </c>
      <c r="Q7" s="38">
        <v>100</v>
      </c>
      <c r="R7" s="38">
        <v>3240</v>
      </c>
      <c r="S7" s="38">
        <v>18286</v>
      </c>
      <c r="T7" s="38">
        <v>29.68</v>
      </c>
      <c r="U7" s="38">
        <v>616.11</v>
      </c>
      <c r="V7" s="38">
        <v>4099</v>
      </c>
      <c r="W7" s="38">
        <v>25.83</v>
      </c>
      <c r="X7" s="38">
        <v>158.69</v>
      </c>
      <c r="Y7" s="38">
        <v>1644.9</v>
      </c>
      <c r="Z7" s="38">
        <v>125.52</v>
      </c>
      <c r="AA7" s="38">
        <v>143.59</v>
      </c>
      <c r="AB7" s="38">
        <v>105.88</v>
      </c>
      <c r="AC7" s="38">
        <v>103.44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0</v>
      </c>
      <c r="BG7" s="38">
        <v>0</v>
      </c>
      <c r="BH7" s="38">
        <v>0</v>
      </c>
      <c r="BI7" s="38">
        <v>0</v>
      </c>
      <c r="BJ7" s="38">
        <v>0</v>
      </c>
      <c r="BK7" s="38">
        <v>430.64</v>
      </c>
      <c r="BL7" s="38">
        <v>446.63</v>
      </c>
      <c r="BM7" s="38">
        <v>416.91</v>
      </c>
      <c r="BN7" s="38">
        <v>392.19</v>
      </c>
      <c r="BO7" s="38">
        <v>413.5</v>
      </c>
      <c r="BP7" s="38">
        <v>346.13</v>
      </c>
      <c r="BQ7" s="38">
        <v>420.41</v>
      </c>
      <c r="BR7" s="38">
        <v>123.29</v>
      </c>
      <c r="BS7" s="38">
        <v>106.68</v>
      </c>
      <c r="BT7" s="38">
        <v>103.93</v>
      </c>
      <c r="BU7" s="38">
        <v>103.36</v>
      </c>
      <c r="BV7" s="38">
        <v>58.78</v>
      </c>
      <c r="BW7" s="38">
        <v>58.53</v>
      </c>
      <c r="BX7" s="38">
        <v>57.93</v>
      </c>
      <c r="BY7" s="38">
        <v>57.03</v>
      </c>
      <c r="BZ7" s="38">
        <v>55.84</v>
      </c>
      <c r="CA7" s="38">
        <v>59.83</v>
      </c>
      <c r="CB7" s="38">
        <v>3.05</v>
      </c>
      <c r="CC7" s="38">
        <v>60.71</v>
      </c>
      <c r="CD7" s="38">
        <v>106.9</v>
      </c>
      <c r="CE7" s="38">
        <v>131.09</v>
      </c>
      <c r="CF7" s="38">
        <v>120.69</v>
      </c>
      <c r="CG7" s="38">
        <v>257.02999999999997</v>
      </c>
      <c r="CH7" s="38">
        <v>266.57</v>
      </c>
      <c r="CI7" s="38">
        <v>276.93</v>
      </c>
      <c r="CJ7" s="38">
        <v>283.73</v>
      </c>
      <c r="CK7" s="38">
        <v>287.57</v>
      </c>
      <c r="CL7" s="38">
        <v>268.69</v>
      </c>
      <c r="CM7" s="38">
        <v>100</v>
      </c>
      <c r="CN7" s="38">
        <v>100</v>
      </c>
      <c r="CO7" s="38">
        <v>100</v>
      </c>
      <c r="CP7" s="38">
        <v>100</v>
      </c>
      <c r="CQ7" s="38">
        <v>100</v>
      </c>
      <c r="CR7" s="38">
        <v>61.93</v>
      </c>
      <c r="CS7" s="38">
        <v>58.06</v>
      </c>
      <c r="CT7" s="38">
        <v>59.08</v>
      </c>
      <c r="CU7" s="38">
        <v>58.25</v>
      </c>
      <c r="CV7" s="38">
        <v>61.55</v>
      </c>
      <c r="CW7" s="38">
        <v>61.71</v>
      </c>
      <c r="CX7" s="38">
        <v>100</v>
      </c>
      <c r="CY7" s="38">
        <v>100</v>
      </c>
      <c r="CZ7" s="38">
        <v>100</v>
      </c>
      <c r="DA7" s="38">
        <v>8.39</v>
      </c>
      <c r="DB7" s="38">
        <v>9.76</v>
      </c>
      <c r="DC7" s="38">
        <v>77.25</v>
      </c>
      <c r="DD7" s="38">
        <v>75.790000000000006</v>
      </c>
      <c r="DE7" s="38">
        <v>77.12</v>
      </c>
      <c r="DF7" s="38">
        <v>68.150000000000006</v>
      </c>
      <c r="DG7" s="38">
        <v>67.489999999999995</v>
      </c>
      <c r="DH7" s="38">
        <v>75.78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 t="s">
        <v>115</v>
      </c>
      <c r="EF7" s="38" t="s">
        <v>115</v>
      </c>
      <c r="EG7" s="38" t="s">
        <v>115</v>
      </c>
      <c r="EH7" s="38" t="s">
        <v>115</v>
      </c>
      <c r="EI7" s="38" t="s">
        <v>115</v>
      </c>
      <c r="EJ7" s="38" t="s">
        <v>115</v>
      </c>
      <c r="EK7" s="38" t="s">
        <v>115</v>
      </c>
      <c r="EL7" s="38" t="s">
        <v>115</v>
      </c>
      <c r="EM7" s="38" t="s">
        <v>115</v>
      </c>
      <c r="EN7" s="38" t="s">
        <v>115</v>
      </c>
      <c r="EO7" s="38" t="s">
        <v>115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117</v>
      </c>
      <c r="C9" s="40" t="s">
        <v>118</v>
      </c>
      <c r="D9" s="40" t="s">
        <v>119</v>
      </c>
      <c r="E9" s="40" t="s">
        <v>120</v>
      </c>
      <c r="F9" s="40" t="s">
        <v>121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60</v>
      </c>
      <c r="B10" s="41">
        <f>DATEVALUE($B$6-4&amp;"年1月1日")</f>
        <v>40909</v>
      </c>
      <c r="C10" s="41">
        <f>DATEVALUE($B$6-3&amp;"年1月1日")</f>
        <v>41275</v>
      </c>
      <c r="D10" s="41">
        <f>DATEVALUE($B$6-2&amp;"年1月1日")</f>
        <v>41640</v>
      </c>
      <c r="E10" s="41">
        <f>DATEVALUE($B$6-1&amp;"年1月1日")</f>
        <v>42005</v>
      </c>
      <c r="F10" s="41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武井　宏見</cp:lastModifiedBy>
  <dcterms:created xsi:type="dcterms:W3CDTF">2017-12-25T02:40:06Z</dcterms:created>
  <dcterms:modified xsi:type="dcterms:W3CDTF">2018-02-13T05:44:23Z</dcterms:modified>
  <cp:category/>
</cp:coreProperties>
</file>