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<sst xmlns="http://schemas.openxmlformats.org/spreadsheetml/2006/main" count="232" uniqueCount="120">
  <si>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</si>
  <si>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</si>
  <si>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</si>
  <si>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</si>
  <si>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</si>
  <si>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</si>
  <si>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</si>
  <si>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</si>
  <si>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</si>
  <si>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</si>
  <si>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</si>
  <si>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</si>
  <si>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</si>
  <si>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</si>
  <si>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</si>
  <si>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</si>
  <si>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</si>
  <si>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</si>
  <si>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</si>
  <si>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</si>
  <si>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</si>
  <si>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</si>
  <si>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</si>
  <si>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</si>
  <si>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</si>
  <si>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</si>
  <si>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</si>
  <si>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</si>
  <si>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</si>
  <si>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</si>
  <si>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</si>
  <si>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</si>
  <si>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</si>
  <si>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</si>
  <si>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</si>
  <si>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</si>
  <si>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</si>
  <si>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</si>
  <si>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</si>
  <si>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</si>
  <si>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</si>
  <si>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</si>
  <si>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</si>
  <si>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</si>
  <si>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</si>
  <si>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</si>
  <si>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</si>
  <si>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</si>
  <si>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</si>
  <si>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</si>
  <si>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</si>
  <si>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</si>
  <si>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</si>
  <si>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</si>
  <si>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</si>
  <si>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</si>
  <si>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</si>
  <si>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</si>
  <si>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</si>
  <si>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</si>
  <si>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</si>
  <si>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</si>
  <si>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</si>
  <si>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</si>
  <si>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</si>
  <si>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</si>
  <si>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</si>
  <si>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</si>
  <si>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</si>
  <si>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</si>
  <si>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</si>
  <si>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</si>
  <si>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</si>
  <si>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</si>
  <si>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</si>
  <si>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</si>
  <si>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</si>
  <si>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</si>
  <si>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</si>
  <si>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</si>
  <si>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</si>
  <si>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</si>
  <si>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</si>
  <si>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</si>
  <si>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</si>
  <si>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</si>
  <si>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</si>
  <si>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</si>
  <si>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</si>
  <si>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</si>
  <si>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</si>
  <si>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</si>
  <si>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</si>
  <si>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</si>
  <si>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</si>
  <si>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</si>
  <si>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</si>
  <si>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</si>
  <si>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</si>
  <si>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</si>
  <si>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</si>
  <si>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</si>
  <si>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</si>
  <si>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</si>
  <si>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</si>
  <si>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毛呂山町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</si>
  <si>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</si>
  <si>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</si>
  <si>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</si>
  <si>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</si>
  <si>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</si>
  <si>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</si>
  <si>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</si>
  <si>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</si>
  <si>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</si>
  <si>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</si>
  <si>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</si>
  <si>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今後も経常収支比率が100％を下回ることがないよう健全な経営に努める。しかし、人口減少による給水収益の減少が進んでおり、施設等の更新財源の確保が十分とは言えない状況である。
　施設の老朽化については、平成29年度にアセットマネジメントを実施し、実使用年数を考慮した更新基準年数を設定し計画的に更新事業を行うため経営戦略を策定している。この更新事業を実施するための財源を確保するためには水道料金の改定や施設のダウンサイジング等を早急に検討・実施していく必要がある。
</t>
    <phoneticPr fontId="4"/>
  </si>
  <si>
    <t xml:space="preserve">①経常収支比率
　100％を上回っており単年度では黒字であることを示しているが、類似団体平均値を下回っているため、費用削減など経営改善を図る必要がある。
②累積欠損金比率
　累積欠損金が発生していないため、0％である。
③流動比率
　短期的な支払能力を示すもので、類似団体平均値とほぼ同水準であり問題はない。
④企業債残高対給水収益比率
　類似団体平均値を大きく下回っており、企業債残高の規模は適正に保たれている。
⑤料金回収率
　給水に係る費用がどの程度給水収益で賄えているかを示すもので100％を上回っているが、これは平成26年度の会計制度の変更によるところが大きい。
⑥給水原価
　有収水量１㎥あたりにかかる費用を示すもので、類似団体平均値を下回り、ほぼ同水準で保たれている。
⑦施設利用率
　一日配水能力に対する一日平均配水量の割合を示すもので、類似団体平均値を大きく下回っており、施設規模に対して効率的に利用していない状態である。今後施設のあり方の検討を行う必要がある。
⑧有収率
　類似団体平均値を上回っているが、年々下落傾向にあるため、老朽管の布設替えや漏水調査を実施することで有収率向上に努める。
</t>
    <phoneticPr fontId="4"/>
  </si>
  <si>
    <t xml:space="preserve">①有形固定資産減価償却率
　数値が高いほど法定耐用年数に近い資産が多いことを示すもので、概ね類似団体平均値と同水準だが、高い数値となっている。
②管路経年化率
　管路の老朽化を示すもので、類似団体平均値を下回っているが、今後も計画的に更新していく必要がある。
③管路更新率
　年度によってばらつきがみられる。平成28年度は類似団体平均値を大きく上回っている。
①から③の指標をあわせて分析すると、特に管路で石綿セメント管がまだ多く残っているため早急に更新を進める必要がある。
</t>
    <rPh sb="199" eb="200">
      <t>トク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</si>
</sst>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1.18</c:v>
                </c:pt>
                <c:pt idx="1">
                  <c:v>0.99</c:v>
                </c:pt>
                <c:pt idx="2">
                  <c:v>0.42</c:v>
                </c:pt>
                <c:pt idx="3">
                  <c:v>0.95</c:v>
                </c:pt>
                <c:pt idx="4">
                  <c:v>1.52</c:v>
                </c:pt>
              </c:numCache>
            </c:numRef>
          </c:val>
        </c:ser>
        <c:dLbls>
          <c:showLegendKey val="0"/>
          <c:showVal val="0"/>
          <c:showCatName val="0"/>
          <c:showSerName val="0"/>
          <c:showPercent val="0"/>
          <c:showBubbleSize val="0"/>
        </c:dLbls>
        <c:gapWidth val="150"/>
        <c:axId val="92857856"/>
        <c:axId val="928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92857856"/>
        <c:axId val="92859776"/>
      </c:lineChart>
      <c:dateAx>
        <c:axId val="92857856"/>
        <c:scaling>
          <c:orientation val="minMax"/>
        </c:scaling>
        <c:delete val="1"/>
        <c:axPos val="b"/>
        <c:numFmt formatCode="ge" sourceLinked="1"/>
        <c:majorTickMark val="none"/>
        <c:minorTickMark val="none"/>
        <c:tickLblPos val="none"/>
        <c:crossAx val="92859776"/>
        <c:crosses val="autoZero"/>
        <c:auto val="1"/>
        <c:lblOffset val="100"/>
        <c:baseTimeUnit val="years"/>
      </c:dateAx>
      <c:valAx>
        <c:axId val="928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55.66</c:v>
                </c:pt>
                <c:pt idx="1">
                  <c:v>54.59</c:v>
                </c:pt>
                <c:pt idx="2">
                  <c:v>53.91</c:v>
                </c:pt>
                <c:pt idx="3">
                  <c:v>54.39</c:v>
                </c:pt>
                <c:pt idx="4">
                  <c:v>54.89</c:v>
                </c:pt>
              </c:numCache>
            </c:numRef>
          </c:val>
        </c:ser>
        <c:dLbls>
          <c:showLegendKey val="0"/>
          <c:showVal val="0"/>
          <c:showCatName val="0"/>
          <c:showSerName val="0"/>
          <c:showPercent val="0"/>
          <c:showBubbleSize val="0"/>
        </c:dLbls>
        <c:gapWidth val="150"/>
        <c:axId val="95770496"/>
        <c:axId val="957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95770496"/>
        <c:axId val="95780864"/>
      </c:lineChart>
      <c:dateAx>
        <c:axId val="95770496"/>
        <c:scaling>
          <c:orientation val="minMax"/>
        </c:scaling>
        <c:delete val="1"/>
        <c:axPos val="b"/>
        <c:numFmt formatCode="ge" sourceLinked="1"/>
        <c:majorTickMark val="none"/>
        <c:minorTickMark val="none"/>
        <c:tickLblPos val="none"/>
        <c:crossAx val="95780864"/>
        <c:crosses val="autoZero"/>
        <c:auto val="1"/>
        <c:lblOffset val="100"/>
        <c:baseTimeUnit val="years"/>
      </c:dateAx>
      <c:valAx>
        <c:axId val="957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96.38</c:v>
                </c:pt>
                <c:pt idx="1">
                  <c:v>97.09</c:v>
                </c:pt>
                <c:pt idx="2">
                  <c:v>95.07</c:v>
                </c:pt>
                <c:pt idx="3">
                  <c:v>93.25</c:v>
                </c:pt>
                <c:pt idx="4">
                  <c:v>91.28</c:v>
                </c:pt>
              </c:numCache>
            </c:numRef>
          </c:val>
        </c:ser>
        <c:dLbls>
          <c:showLegendKey val="0"/>
          <c:showVal val="0"/>
          <c:showCatName val="0"/>
          <c:showSerName val="0"/>
          <c:showPercent val="0"/>
          <c:showBubbleSize val="0"/>
        </c:dLbls>
        <c:gapWidth val="150"/>
        <c:axId val="95827456"/>
        <c:axId val="958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95827456"/>
        <c:axId val="95829376"/>
      </c:lineChart>
      <c:dateAx>
        <c:axId val="95827456"/>
        <c:scaling>
          <c:orientation val="minMax"/>
        </c:scaling>
        <c:delete val="1"/>
        <c:axPos val="b"/>
        <c:numFmt formatCode="ge" sourceLinked="1"/>
        <c:majorTickMark val="none"/>
        <c:minorTickMark val="none"/>
        <c:tickLblPos val="none"/>
        <c:crossAx val="95829376"/>
        <c:crosses val="autoZero"/>
        <c:auto val="1"/>
        <c:lblOffset val="100"/>
        <c:baseTimeUnit val="years"/>
      </c:dateAx>
      <c:valAx>
        <c:axId val="958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105.67</c:v>
                </c:pt>
                <c:pt idx="1">
                  <c:v>106.34</c:v>
                </c:pt>
                <c:pt idx="2">
                  <c:v>109.66</c:v>
                </c:pt>
                <c:pt idx="3">
                  <c:v>109.87</c:v>
                </c:pt>
                <c:pt idx="4">
                  <c:v>109.24</c:v>
                </c:pt>
              </c:numCache>
            </c:numRef>
          </c:val>
        </c:ser>
        <c:dLbls>
          <c:showLegendKey val="0"/>
          <c:showVal val="0"/>
          <c:showCatName val="0"/>
          <c:showSerName val="0"/>
          <c:showPercent val="0"/>
          <c:showBubbleSize val="0"/>
        </c:dLbls>
        <c:gapWidth val="150"/>
        <c:axId val="92910720"/>
        <c:axId val="929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92910720"/>
        <c:axId val="92912640"/>
      </c:lineChart>
      <c:dateAx>
        <c:axId val="92910720"/>
        <c:scaling>
          <c:orientation val="minMax"/>
        </c:scaling>
        <c:delete val="1"/>
        <c:axPos val="b"/>
        <c:numFmt formatCode="ge" sourceLinked="1"/>
        <c:majorTickMark val="none"/>
        <c:minorTickMark val="none"/>
        <c:tickLblPos val="none"/>
        <c:crossAx val="92912640"/>
        <c:crosses val="autoZero"/>
        <c:auto val="1"/>
        <c:lblOffset val="100"/>
        <c:baseTimeUnit val="years"/>
      </c:dateAx>
      <c:valAx>
        <c:axId val="9291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9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43.7</c:v>
                </c:pt>
                <c:pt idx="1">
                  <c:v>44.68</c:v>
                </c:pt>
                <c:pt idx="2">
                  <c:v>47.02</c:v>
                </c:pt>
                <c:pt idx="3">
                  <c:v>47.7</c:v>
                </c:pt>
                <c:pt idx="4">
                  <c:v>48.5</c:v>
                </c:pt>
              </c:numCache>
            </c:numRef>
          </c:val>
        </c:ser>
        <c:dLbls>
          <c:showLegendKey val="0"/>
          <c:showVal val="0"/>
          <c:showCatName val="0"/>
          <c:showSerName val="0"/>
          <c:showPercent val="0"/>
          <c:showBubbleSize val="0"/>
        </c:dLbls>
        <c:gapWidth val="150"/>
        <c:axId val="94401280"/>
        <c:axId val="944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94401280"/>
        <c:axId val="94403200"/>
      </c:lineChart>
      <c:dateAx>
        <c:axId val="94401280"/>
        <c:scaling>
          <c:orientation val="minMax"/>
        </c:scaling>
        <c:delete val="1"/>
        <c:axPos val="b"/>
        <c:numFmt formatCode="ge" sourceLinked="1"/>
        <c:majorTickMark val="none"/>
        <c:minorTickMark val="none"/>
        <c:tickLblPos val="none"/>
        <c:crossAx val="94403200"/>
        <c:crosses val="autoZero"/>
        <c:auto val="1"/>
        <c:lblOffset val="100"/>
        <c:baseTimeUnit val="years"/>
      </c:dateAx>
      <c:valAx>
        <c:axId val="944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10.48</c:v>
                </c:pt>
                <c:pt idx="1">
                  <c:v>11.61</c:v>
                </c:pt>
                <c:pt idx="2">
                  <c:v>11.49</c:v>
                </c:pt>
                <c:pt idx="3">
                  <c:v>11.46</c:v>
                </c:pt>
                <c:pt idx="4">
                  <c:v>10.9</c:v>
                </c:pt>
              </c:numCache>
            </c:numRef>
          </c:val>
        </c:ser>
        <c:dLbls>
          <c:showLegendKey val="0"/>
          <c:showVal val="0"/>
          <c:showCatName val="0"/>
          <c:showSerName val="0"/>
          <c:showPercent val="0"/>
          <c:showBubbleSize val="0"/>
        </c:dLbls>
        <c:gapWidth val="150"/>
        <c:axId val="94433664"/>
        <c:axId val="944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94433664"/>
        <c:axId val="94435584"/>
      </c:lineChart>
      <c:dateAx>
        <c:axId val="94433664"/>
        <c:scaling>
          <c:orientation val="minMax"/>
        </c:scaling>
        <c:delete val="1"/>
        <c:axPos val="b"/>
        <c:numFmt formatCode="ge" sourceLinked="1"/>
        <c:majorTickMark val="none"/>
        <c:minorTickMark val="none"/>
        <c:tickLblPos val="none"/>
        <c:crossAx val="94435584"/>
        <c:crosses val="autoZero"/>
        <c:auto val="1"/>
        <c:lblOffset val="100"/>
        <c:baseTimeUnit val="years"/>
      </c:dateAx>
      <c:valAx>
        <c:axId val="944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42080"/>
        <c:axId val="945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94542080"/>
        <c:axId val="94548352"/>
      </c:lineChart>
      <c:dateAx>
        <c:axId val="94542080"/>
        <c:scaling>
          <c:orientation val="minMax"/>
        </c:scaling>
        <c:delete val="1"/>
        <c:axPos val="b"/>
        <c:numFmt formatCode="ge" sourceLinked="1"/>
        <c:majorTickMark val="none"/>
        <c:minorTickMark val="none"/>
        <c:tickLblPos val="none"/>
        <c:crossAx val="94548352"/>
        <c:crosses val="autoZero"/>
        <c:auto val="1"/>
        <c:lblOffset val="100"/>
        <c:baseTimeUnit val="years"/>
      </c:dateAx>
      <c:valAx>
        <c:axId val="9454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5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813.99</c:v>
                </c:pt>
                <c:pt idx="1">
                  <c:v>1753.28</c:v>
                </c:pt>
                <c:pt idx="2">
                  <c:v>437.22</c:v>
                </c:pt>
                <c:pt idx="3">
                  <c:v>283.86</c:v>
                </c:pt>
                <c:pt idx="4">
                  <c:v>331.13</c:v>
                </c:pt>
              </c:numCache>
            </c:numRef>
          </c:val>
        </c:ser>
        <c:dLbls>
          <c:showLegendKey val="0"/>
          <c:showVal val="0"/>
          <c:showCatName val="0"/>
          <c:showSerName val="0"/>
          <c:showPercent val="0"/>
          <c:showBubbleSize val="0"/>
        </c:dLbls>
        <c:gapWidth val="150"/>
        <c:axId val="94586752"/>
        <c:axId val="945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94586752"/>
        <c:axId val="94593024"/>
      </c:lineChart>
      <c:dateAx>
        <c:axId val="94586752"/>
        <c:scaling>
          <c:orientation val="minMax"/>
        </c:scaling>
        <c:delete val="1"/>
        <c:axPos val="b"/>
        <c:numFmt formatCode="ge" sourceLinked="1"/>
        <c:majorTickMark val="none"/>
        <c:minorTickMark val="none"/>
        <c:tickLblPos val="none"/>
        <c:crossAx val="94593024"/>
        <c:crosses val="autoZero"/>
        <c:auto val="1"/>
        <c:lblOffset val="100"/>
        <c:baseTimeUnit val="years"/>
      </c:dateAx>
      <c:valAx>
        <c:axId val="9459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5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230.07</c:v>
                </c:pt>
                <c:pt idx="1">
                  <c:v>216.92</c:v>
                </c:pt>
                <c:pt idx="2">
                  <c:v>212.65</c:v>
                </c:pt>
                <c:pt idx="3">
                  <c:v>212.22</c:v>
                </c:pt>
                <c:pt idx="4">
                  <c:v>214.19</c:v>
                </c:pt>
              </c:numCache>
            </c:numRef>
          </c:val>
        </c:ser>
        <c:dLbls>
          <c:showLegendKey val="0"/>
          <c:showVal val="0"/>
          <c:showCatName val="0"/>
          <c:showSerName val="0"/>
          <c:showPercent val="0"/>
          <c:showBubbleSize val="0"/>
        </c:dLbls>
        <c:gapWidth val="150"/>
        <c:axId val="94627328"/>
        <c:axId val="946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94627328"/>
        <c:axId val="94629248"/>
      </c:lineChart>
      <c:dateAx>
        <c:axId val="94627328"/>
        <c:scaling>
          <c:orientation val="minMax"/>
        </c:scaling>
        <c:delete val="1"/>
        <c:axPos val="b"/>
        <c:numFmt formatCode="ge" sourceLinked="1"/>
        <c:majorTickMark val="none"/>
        <c:minorTickMark val="none"/>
        <c:tickLblPos val="none"/>
        <c:crossAx val="94629248"/>
        <c:crosses val="autoZero"/>
        <c:auto val="1"/>
        <c:lblOffset val="100"/>
        <c:baseTimeUnit val="years"/>
      </c:dateAx>
      <c:valAx>
        <c:axId val="9462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98.59</c:v>
                </c:pt>
                <c:pt idx="1">
                  <c:v>98.96</c:v>
                </c:pt>
                <c:pt idx="2">
                  <c:v>105.3</c:v>
                </c:pt>
                <c:pt idx="3">
                  <c:v>105.85</c:v>
                </c:pt>
                <c:pt idx="4">
                  <c:v>105.95</c:v>
                </c:pt>
              </c:numCache>
            </c:numRef>
          </c:val>
        </c:ser>
        <c:dLbls>
          <c:showLegendKey val="0"/>
          <c:showVal val="0"/>
          <c:showCatName val="0"/>
          <c:showSerName val="0"/>
          <c:showPercent val="0"/>
          <c:showBubbleSize val="0"/>
        </c:dLbls>
        <c:gapWidth val="150"/>
        <c:axId val="95698304"/>
        <c:axId val="957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95698304"/>
        <c:axId val="95708672"/>
      </c:lineChart>
      <c:dateAx>
        <c:axId val="95698304"/>
        <c:scaling>
          <c:orientation val="minMax"/>
        </c:scaling>
        <c:delete val="1"/>
        <c:axPos val="b"/>
        <c:numFmt formatCode="ge" sourceLinked="1"/>
        <c:majorTickMark val="none"/>
        <c:minorTickMark val="none"/>
        <c:tickLblPos val="none"/>
        <c:crossAx val="95708672"/>
        <c:crosses val="autoZero"/>
        <c:auto val="1"/>
        <c:lblOffset val="100"/>
        <c:baseTimeUnit val="years"/>
      </c:dateAx>
      <c:valAx>
        <c:axId val="957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150.19</c:v>
                </c:pt>
                <c:pt idx="1">
                  <c:v>148.85</c:v>
                </c:pt>
                <c:pt idx="2">
                  <c:v>139.91999999999999</c:v>
                </c:pt>
                <c:pt idx="3">
                  <c:v>138.97</c:v>
                </c:pt>
                <c:pt idx="4">
                  <c:v>137.91</c:v>
                </c:pt>
              </c:numCache>
            </c:numRef>
          </c:val>
        </c:ser>
        <c:dLbls>
          <c:showLegendKey val="0"/>
          <c:showVal val="0"/>
          <c:showCatName val="0"/>
          <c:showSerName val="0"/>
          <c:showPercent val="0"/>
          <c:showBubbleSize val="0"/>
        </c:dLbls>
        <c:gapWidth val="150"/>
        <c:axId val="95734016"/>
        <c:axId val="957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95734016"/>
        <c:axId val="95736192"/>
      </c:lineChart>
      <c:dateAx>
        <c:axId val="95734016"/>
        <c:scaling>
          <c:orientation val="minMax"/>
        </c:scaling>
        <c:delete val="1"/>
        <c:axPos val="b"/>
        <c:numFmt formatCode="ge" sourceLinked="1"/>
        <c:majorTickMark val="none"/>
        <c:minorTickMark val="none"/>
        <c:tickLblPos val="none"/>
        <c:crossAx val="95736192"/>
        <c:crosses val="autoZero"/>
        <c:auto val="1"/>
        <c:lblOffset val="100"/>
        <c:baseTimeUnit val="years"/>
      </c:dateAx>
      <c:valAx>
        <c:axId val="957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70"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埼玉県　毛呂山町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7" t="s">
        <v>116</v>
      </c>
      <c r="AE8" s="87"/>
      <c r="AF8" s="87"/>
      <c r="AG8" s="87"/>
      <c r="AH8" s="87"/>
      <c r="AI8" s="87"/>
      <c r="AJ8" s="87"/>
      <c r="AK8" s="5"/>
      <c r="AL8" s="74">
        <f>データ!$R$6</f>
        <v>34690</v>
      </c>
      <c r="AM8" s="74"/>
      <c r="AN8" s="74"/>
      <c r="AO8" s="74"/>
      <c r="AP8" s="74"/>
      <c r="AQ8" s="74"/>
      <c r="AR8" s="74"/>
      <c r="AS8" s="74"/>
      <c r="AT8" s="70">
        <f>データ!$S$6</f>
        <v>34.07</v>
      </c>
      <c r="AU8" s="71"/>
      <c r="AV8" s="71"/>
      <c r="AW8" s="71"/>
      <c r="AX8" s="71"/>
      <c r="AY8" s="71"/>
      <c r="AZ8" s="71"/>
      <c r="BA8" s="71"/>
      <c r="BB8" s="73">
        <f>データ!$T$6</f>
        <v>1018.2</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81.47</v>
      </c>
      <c r="J10" s="71"/>
      <c r="K10" s="71"/>
      <c r="L10" s="71"/>
      <c r="M10" s="71"/>
      <c r="N10" s="71"/>
      <c r="O10" s="72"/>
      <c r="P10" s="73">
        <f>データ!$P$6</f>
        <v>99.69</v>
      </c>
      <c r="Q10" s="73"/>
      <c r="R10" s="73"/>
      <c r="S10" s="73"/>
      <c r="T10" s="73"/>
      <c r="U10" s="73"/>
      <c r="V10" s="73"/>
      <c r="W10" s="74">
        <f>データ!$Q$6</f>
        <v>2127</v>
      </c>
      <c r="X10" s="74"/>
      <c r="Y10" s="74"/>
      <c r="Z10" s="74"/>
      <c r="AA10" s="74"/>
      <c r="AB10" s="74"/>
      <c r="AC10" s="74"/>
      <c r="AD10" s="2"/>
      <c r="AE10" s="2"/>
      <c r="AF10" s="2"/>
      <c r="AG10" s="2"/>
      <c r="AH10" s="5"/>
      <c r="AI10" s="5"/>
      <c r="AJ10" s="5"/>
      <c r="AK10" s="5"/>
      <c r="AL10" s="74">
        <f>データ!$U$6</f>
        <v>34388</v>
      </c>
      <c r="AM10" s="74"/>
      <c r="AN10" s="74"/>
      <c r="AO10" s="74"/>
      <c r="AP10" s="74"/>
      <c r="AQ10" s="74"/>
      <c r="AR10" s="74"/>
      <c r="AS10" s="74"/>
      <c r="AT10" s="70">
        <f>データ!$V$6</f>
        <v>24.2</v>
      </c>
      <c r="AU10" s="71"/>
      <c r="AV10" s="71"/>
      <c r="AW10" s="71"/>
      <c r="AX10" s="71"/>
      <c r="AY10" s="71"/>
      <c r="AZ10" s="71"/>
      <c r="BA10" s="71"/>
      <c r="BB10" s="73">
        <f>データ!$W$6</f>
        <v>1420.99</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118</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113263</v>
      </c>
      <c r="D6" s="34">
        <f t="shared" si="3"/>
        <v>46</v>
      </c>
      <c r="E6" s="34">
        <f t="shared" si="3"/>
        <v>1</v>
      </c>
      <c r="F6" s="34">
        <f t="shared" si="3"/>
        <v>0</v>
      </c>
      <c r="G6" s="34">
        <f t="shared" si="3"/>
        <v>1</v>
      </c>
      <c r="H6" s="34" t="str">
        <f t="shared" si="3"/>
        <v>埼玉県　毛呂山町</v>
      </c>
      <c r="I6" s="34" t="str">
        <f t="shared" si="3"/>
        <v>法適用</v>
      </c>
      <c r="J6" s="34" t="str">
        <f t="shared" si="3"/>
        <v>水道事業</v>
      </c>
      <c r="K6" s="34" t="str">
        <f t="shared" si="3"/>
        <v>末端給水事業</v>
      </c>
      <c r="L6" s="34" t="str">
        <f t="shared" si="3"/>
        <v>A5</v>
      </c>
      <c r="M6" s="34">
        <f t="shared" si="3"/>
        <v>0</v>
      </c>
      <c r="N6" s="35" t="str">
        <f t="shared" si="3"/>
        <v>-</v>
      </c>
      <c r="O6" s="35">
        <f t="shared" si="3"/>
        <v>81.47</v>
      </c>
      <c r="P6" s="35">
        <f t="shared" si="3"/>
        <v>99.69</v>
      </c>
      <c r="Q6" s="35">
        <f t="shared" si="3"/>
        <v>2127</v>
      </c>
      <c r="R6" s="35">
        <f t="shared" si="3"/>
        <v>34690</v>
      </c>
      <c r="S6" s="35">
        <f t="shared" si="3"/>
        <v>34.07</v>
      </c>
      <c r="T6" s="35">
        <f t="shared" si="3"/>
        <v>1018.2</v>
      </c>
      <c r="U6" s="35">
        <f t="shared" si="3"/>
        <v>34388</v>
      </c>
      <c r="V6" s="35">
        <f t="shared" si="3"/>
        <v>24.2</v>
      </c>
      <c r="W6" s="35">
        <f t="shared" si="3"/>
        <v>1420.99</v>
      </c>
      <c r="X6" s="36">
        <f>IF(X7="",NA(),X7)</f>
        <v>105.67</v>
      </c>
      <c r="Y6" s="36">
        <f t="shared" ref="Y6:AG6" si="4">IF(Y7="",NA(),Y7)</f>
        <v>106.34</v>
      </c>
      <c r="Z6" s="36">
        <f t="shared" si="4"/>
        <v>109.66</v>
      </c>
      <c r="AA6" s="36">
        <f t="shared" si="4"/>
        <v>109.87</v>
      </c>
      <c r="AB6" s="36">
        <f t="shared" si="4"/>
        <v>109.24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813.99</v>
      </c>
      <c r="AU6" s="36">
        <f t="shared" ref="AU6:BC6" si="6">IF(AU7="",NA(),AU7)</f>
        <v>1753.28</v>
      </c>
      <c r="AV6" s="36">
        <f t="shared" si="6"/>
        <v>437.22</v>
      </c>
      <c r="AW6" s="36">
        <f t="shared" si="6"/>
        <v>283.86</v>
      </c>
      <c r="AX6" s="36">
        <f t="shared" si="6"/>
        <v>331.13</v>
      </c>
      <c r="AY6" s="36">
        <f t="shared" si="6"/>
        <v>852.01</v>
      </c>
      <c r="AZ6" s="36">
        <f t="shared" si="6"/>
        <v>909.68</v>
      </c>
      <c r="BA6" s="36">
        <f t="shared" si="6"/>
        <v>382.09</v>
      </c>
      <c r="BB6" s="36">
        <f t="shared" si="6"/>
        <v>371.31</v>
      </c>
      <c r="BC6" s="36">
        <f t="shared" si="6"/>
        <v>377.63</v>
      </c>
      <c r="BD6" s="35" t="str">
        <f>IF(BD7="","",IF(BD7="-","【-】","【"&amp;SUBSTITUTE(TEXT(BD7,"#,##0.00"),"-","△")&amp;"】"))</f>
        <v>【262.87】</v>
      </c>
      <c r="BE6" s="36">
        <f>IF(BE7="",NA(),BE7)</f>
        <v>230.07</v>
      </c>
      <c r="BF6" s="36">
        <f t="shared" ref="BF6:BN6" si="7">IF(BF7="",NA(),BF7)</f>
        <v>216.92</v>
      </c>
      <c r="BG6" s="36">
        <f t="shared" si="7"/>
        <v>212.65</v>
      </c>
      <c r="BH6" s="36">
        <f t="shared" si="7"/>
        <v>212.22</v>
      </c>
      <c r="BI6" s="36">
        <f t="shared" si="7"/>
        <v>214.19</v>
      </c>
      <c r="BJ6" s="36">
        <f t="shared" si="7"/>
        <v>391.4</v>
      </c>
      <c r="BK6" s="36">
        <f t="shared" si="7"/>
        <v>382.65</v>
      </c>
      <c r="BL6" s="36">
        <f t="shared" si="7"/>
        <v>385.06</v>
      </c>
      <c r="BM6" s="36">
        <f t="shared" si="7"/>
        <v>373.09</v>
      </c>
      <c r="BN6" s="36">
        <f t="shared" si="7"/>
        <v>364.71</v>
      </c>
      <c r="BO6" s="35" t="str">
        <f>IF(BO7="","",IF(BO7="-","【-】","【"&amp;SUBSTITUTE(TEXT(BO7,"#,##0.00"),"-","△")&amp;"】"))</f>
        <v>【270.87】</v>
      </c>
      <c r="BP6" s="36">
        <f>IF(BP7="",NA(),BP7)</f>
        <v>98.59</v>
      </c>
      <c r="BQ6" s="36">
        <f t="shared" ref="BQ6:BY6" si="8">IF(BQ7="",NA(),BQ7)</f>
        <v>98.96</v>
      </c>
      <c r="BR6" s="36">
        <f t="shared" si="8"/>
        <v>105.3</v>
      </c>
      <c r="BS6" s="36">
        <f t="shared" si="8"/>
        <v>105.85</v>
      </c>
      <c r="BT6" s="36">
        <f t="shared" si="8"/>
        <v>105.95</v>
      </c>
      <c r="BU6" s="36">
        <f t="shared" si="8"/>
        <v>95.91</v>
      </c>
      <c r="BV6" s="36">
        <f t="shared" si="8"/>
        <v>96.1</v>
      </c>
      <c r="BW6" s="36">
        <f t="shared" si="8"/>
        <v>99.07</v>
      </c>
      <c r="BX6" s="36">
        <f t="shared" si="8"/>
        <v>99.99</v>
      </c>
      <c r="BY6" s="36">
        <f t="shared" si="8"/>
        <v>100.65</v>
      </c>
      <c r="BZ6" s="35" t="str">
        <f>IF(BZ7="","",IF(BZ7="-","【-】","【"&amp;SUBSTITUTE(TEXT(BZ7,"#,##0.00"),"-","△")&amp;"】"))</f>
        <v>【105.59】</v>
      </c>
      <c r="CA6" s="36">
        <f>IF(CA7="",NA(),CA7)</f>
        <v>150.19</v>
      </c>
      <c r="CB6" s="36">
        <f t="shared" ref="CB6:CJ6" si="9">IF(CB7="",NA(),CB7)</f>
        <v>148.85</v>
      </c>
      <c r="CC6" s="36">
        <f t="shared" si="9"/>
        <v>139.91999999999999</v>
      </c>
      <c r="CD6" s="36">
        <f t="shared" si="9"/>
        <v>138.97</v>
      </c>
      <c r="CE6" s="36">
        <f t="shared" si="9"/>
        <v>137.91</v>
      </c>
      <c r="CF6" s="36">
        <f t="shared" si="9"/>
        <v>179.29</v>
      </c>
      <c r="CG6" s="36">
        <f t="shared" si="9"/>
        <v>178.39</v>
      </c>
      <c r="CH6" s="36">
        <f t="shared" si="9"/>
        <v>173.03</v>
      </c>
      <c r="CI6" s="36">
        <f t="shared" si="9"/>
        <v>171.15</v>
      </c>
      <c r="CJ6" s="36">
        <f t="shared" si="9"/>
        <v>170.19</v>
      </c>
      <c r="CK6" s="35" t="str">
        <f>IF(CK7="","",IF(CK7="-","【-】","【"&amp;SUBSTITUTE(TEXT(CK7,"#,##0.00"),"-","△")&amp;"】"))</f>
        <v>【163.27】</v>
      </c>
      <c r="CL6" s="36">
        <f>IF(CL7="",NA(),CL7)</f>
        <v>55.66</v>
      </c>
      <c r="CM6" s="36">
        <f t="shared" ref="CM6:CU6" si="10">IF(CM7="",NA(),CM7)</f>
        <v>54.59</v>
      </c>
      <c r="CN6" s="36">
        <f t="shared" si="10"/>
        <v>53.91</v>
      </c>
      <c r="CO6" s="36">
        <f t="shared" si="10"/>
        <v>54.39</v>
      </c>
      <c r="CP6" s="36">
        <f t="shared" si="10"/>
        <v>54.89</v>
      </c>
      <c r="CQ6" s="36">
        <f t="shared" si="10"/>
        <v>59.09</v>
      </c>
      <c r="CR6" s="36">
        <f t="shared" si="10"/>
        <v>59.23</v>
      </c>
      <c r="CS6" s="36">
        <f t="shared" si="10"/>
        <v>58.58</v>
      </c>
      <c r="CT6" s="36">
        <f t="shared" si="10"/>
        <v>58.53</v>
      </c>
      <c r="CU6" s="36">
        <f t="shared" si="10"/>
        <v>59.01</v>
      </c>
      <c r="CV6" s="35" t="str">
        <f>IF(CV7="","",IF(CV7="-","【-】","【"&amp;SUBSTITUTE(TEXT(CV7,"#,##0.00"),"-","△")&amp;"】"))</f>
        <v>【59.94】</v>
      </c>
      <c r="CW6" s="36">
        <f>IF(CW7="",NA(),CW7)</f>
        <v>96.38</v>
      </c>
      <c r="CX6" s="36">
        <f t="shared" ref="CX6:DF6" si="11">IF(CX7="",NA(),CX7)</f>
        <v>97.09</v>
      </c>
      <c r="CY6" s="36">
        <f t="shared" si="11"/>
        <v>95.07</v>
      </c>
      <c r="CZ6" s="36">
        <f t="shared" si="11"/>
        <v>93.25</v>
      </c>
      <c r="DA6" s="36">
        <f t="shared" si="11"/>
        <v>91.28</v>
      </c>
      <c r="DB6" s="36">
        <f t="shared" si="11"/>
        <v>85.4</v>
      </c>
      <c r="DC6" s="36">
        <f t="shared" si="11"/>
        <v>85.53</v>
      </c>
      <c r="DD6" s="36">
        <f t="shared" si="11"/>
        <v>85.23</v>
      </c>
      <c r="DE6" s="36">
        <f t="shared" si="11"/>
        <v>85.26</v>
      </c>
      <c r="DF6" s="36">
        <f t="shared" si="11"/>
        <v>85.37</v>
      </c>
      <c r="DG6" s="35" t="str">
        <f>IF(DG7="","",IF(DG7="-","【-】","【"&amp;SUBSTITUTE(TEXT(DG7,"#,##0.00"),"-","△")&amp;"】"))</f>
        <v>【90.22】</v>
      </c>
      <c r="DH6" s="36">
        <f>IF(DH7="",NA(),DH7)</f>
        <v>43.7</v>
      </c>
      <c r="DI6" s="36">
        <f t="shared" ref="DI6:DQ6" si="12">IF(DI7="",NA(),DI7)</f>
        <v>44.68</v>
      </c>
      <c r="DJ6" s="36">
        <f t="shared" si="12"/>
        <v>47.02</v>
      </c>
      <c r="DK6" s="36">
        <f t="shared" si="12"/>
        <v>47.7</v>
      </c>
      <c r="DL6" s="36">
        <f t="shared" si="12"/>
        <v>48.5</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10.48</v>
      </c>
      <c r="DT6" s="36">
        <f t="shared" ref="DT6:EB6" si="13">IF(DT7="",NA(),DT7)</f>
        <v>11.61</v>
      </c>
      <c r="DU6" s="36">
        <f t="shared" si="13"/>
        <v>11.49</v>
      </c>
      <c r="DV6" s="36">
        <f t="shared" si="13"/>
        <v>11.46</v>
      </c>
      <c r="DW6" s="36">
        <f t="shared" si="13"/>
        <v>10.9</v>
      </c>
      <c r="DX6" s="36">
        <f t="shared" si="13"/>
        <v>7.8</v>
      </c>
      <c r="DY6" s="36">
        <f t="shared" si="13"/>
        <v>8.39</v>
      </c>
      <c r="DZ6" s="36">
        <f t="shared" si="13"/>
        <v>10.09</v>
      </c>
      <c r="EA6" s="36">
        <f t="shared" si="13"/>
        <v>10.54</v>
      </c>
      <c r="EB6" s="36">
        <f t="shared" si="13"/>
        <v>12.03</v>
      </c>
      <c r="EC6" s="35" t="str">
        <f>IF(EC7="","",IF(EC7="-","【-】","【"&amp;SUBSTITUTE(TEXT(EC7,"#,##0.00"),"-","△")&amp;"】"))</f>
        <v>【15.00】</v>
      </c>
      <c r="ED6" s="36">
        <f>IF(ED7="",NA(),ED7)</f>
        <v>1.18</v>
      </c>
      <c r="EE6" s="36">
        <f t="shared" ref="EE6:EM6" si="14">IF(EE7="",NA(),EE7)</f>
        <v>0.99</v>
      </c>
      <c r="EF6" s="36">
        <f t="shared" si="14"/>
        <v>0.42</v>
      </c>
      <c r="EG6" s="36">
        <f t="shared" si="14"/>
        <v>0.95</v>
      </c>
      <c r="EH6" s="36">
        <f t="shared" si="14"/>
        <v>1.52</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113263</v>
      </c>
      <c r="D7" s="38">
        <v>46</v>
      </c>
      <c r="E7" s="38">
        <v>1</v>
      </c>
      <c r="F7" s="38">
        <v>0</v>
      </c>
      <c r="G7" s="38">
        <v>1</v>
      </c>
      <c r="H7" s="38" t="s">
        <v>105</v>
      </c>
      <c r="I7" s="38" t="s">
        <v>106</v>
      </c>
      <c r="J7" s="38" t="s">
        <v>107</v>
      </c>
      <c r="K7" s="38" t="s">
        <v>108</v>
      </c>
      <c r="L7" s="38" t="s">
        <v>109</v>
      </c>
      <c r="M7" s="38"/>
      <c r="N7" s="39" t="s">
        <v>110</v>
      </c>
      <c r="O7" s="39">
        <v>81.47</v>
      </c>
      <c r="P7" s="39">
        <v>99.69</v>
      </c>
      <c r="Q7" s="39">
        <v>2127</v>
      </c>
      <c r="R7" s="39">
        <v>34690</v>
      </c>
      <c r="S7" s="39">
        <v>34.07</v>
      </c>
      <c r="T7" s="39">
        <v>1018.2</v>
      </c>
      <c r="U7" s="39">
        <v>34388</v>
      </c>
      <c r="V7" s="39">
        <v>24.2</v>
      </c>
      <c r="W7" s="39">
        <v>1420.99</v>
      </c>
      <c r="X7" s="39">
        <v>105.67</v>
      </c>
      <c r="Y7" s="39">
        <v>106.34</v>
      </c>
      <c r="Z7" s="39">
        <v>109.66</v>
      </c>
      <c r="AA7" s="39">
        <v>109.87</v>
      </c>
      <c r="AB7" s="39">
        <v>109.24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813.99</v>
      </c>
      <c r="AU7" s="39">
        <v>1753.28</v>
      </c>
      <c r="AV7" s="39">
        <v>437.22</v>
      </c>
      <c r="AW7" s="39">
        <v>283.86</v>
      </c>
      <c r="AX7" s="39">
        <v>331.13</v>
      </c>
      <c r="AY7" s="39">
        <v>852.01</v>
      </c>
      <c r="AZ7" s="39">
        <v>909.68</v>
      </c>
      <c r="BA7" s="39">
        <v>382.09</v>
      </c>
      <c r="BB7" s="39">
        <v>371.31</v>
      </c>
      <c r="BC7" s="39">
        <v>377.63</v>
      </c>
      <c r="BD7" s="39">
        <v>262.87</v>
      </c>
      <c r="BE7" s="39">
        <v>230.07</v>
      </c>
      <c r="BF7" s="39">
        <v>216.92</v>
      </c>
      <c r="BG7" s="39">
        <v>212.65</v>
      </c>
      <c r="BH7" s="39">
        <v>212.22</v>
      </c>
      <c r="BI7" s="39">
        <v>214.19</v>
      </c>
      <c r="BJ7" s="39">
        <v>391.4</v>
      </c>
      <c r="BK7" s="39">
        <v>382.65</v>
      </c>
      <c r="BL7" s="39">
        <v>385.06</v>
      </c>
      <c r="BM7" s="39">
        <v>373.09</v>
      </c>
      <c r="BN7" s="39">
        <v>364.71</v>
      </c>
      <c r="BO7" s="39">
        <v>270.87</v>
      </c>
      <c r="BP7" s="39">
        <v>98.59</v>
      </c>
      <c r="BQ7" s="39">
        <v>98.96</v>
      </c>
      <c r="BR7" s="39">
        <v>105.3</v>
      </c>
      <c r="BS7" s="39">
        <v>105.85</v>
      </c>
      <c r="BT7" s="39">
        <v>105.95</v>
      </c>
      <c r="BU7" s="39">
        <v>95.91</v>
      </c>
      <c r="BV7" s="39">
        <v>96.1</v>
      </c>
      <c r="BW7" s="39">
        <v>99.07</v>
      </c>
      <c r="BX7" s="39">
        <v>99.99</v>
      </c>
      <c r="BY7" s="39">
        <v>100.65</v>
      </c>
      <c r="BZ7" s="39">
        <v>105.59</v>
      </c>
      <c r="CA7" s="39">
        <v>150.19</v>
      </c>
      <c r="CB7" s="39">
        <v>148.85</v>
      </c>
      <c r="CC7" s="39">
        <v>139.91999999999999</v>
      </c>
      <c r="CD7" s="39">
        <v>138.97</v>
      </c>
      <c r="CE7" s="39">
        <v>137.91</v>
      </c>
      <c r="CF7" s="39">
        <v>179.29</v>
      </c>
      <c r="CG7" s="39">
        <v>178.39</v>
      </c>
      <c r="CH7" s="39">
        <v>173.03</v>
      </c>
      <c r="CI7" s="39">
        <v>171.15</v>
      </c>
      <c r="CJ7" s="39">
        <v>170.19</v>
      </c>
      <c r="CK7" s="39">
        <v>163.27000000000001</v>
      </c>
      <c r="CL7" s="39">
        <v>55.66</v>
      </c>
      <c r="CM7" s="39">
        <v>54.59</v>
      </c>
      <c r="CN7" s="39">
        <v>53.91</v>
      </c>
      <c r="CO7" s="39">
        <v>54.39</v>
      </c>
      <c r="CP7" s="39">
        <v>54.89</v>
      </c>
      <c r="CQ7" s="39">
        <v>59.09</v>
      </c>
      <c r="CR7" s="39">
        <v>59.23</v>
      </c>
      <c r="CS7" s="39">
        <v>58.58</v>
      </c>
      <c r="CT7" s="39">
        <v>58.53</v>
      </c>
      <c r="CU7" s="39">
        <v>59.01</v>
      </c>
      <c r="CV7" s="39">
        <v>59.94</v>
      </c>
      <c r="CW7" s="39">
        <v>96.38</v>
      </c>
      <c r="CX7" s="39">
        <v>97.09</v>
      </c>
      <c r="CY7" s="39">
        <v>95.07</v>
      </c>
      <c r="CZ7" s="39">
        <v>93.25</v>
      </c>
      <c r="DA7" s="39">
        <v>91.28</v>
      </c>
      <c r="DB7" s="39">
        <v>85.4</v>
      </c>
      <c r="DC7" s="39">
        <v>85.53</v>
      </c>
      <c r="DD7" s="39">
        <v>85.23</v>
      </c>
      <c r="DE7" s="39">
        <v>85.26</v>
      </c>
      <c r="DF7" s="39">
        <v>85.37</v>
      </c>
      <c r="DG7" s="39">
        <v>90.22</v>
      </c>
      <c r="DH7" s="39">
        <v>43.7</v>
      </c>
      <c r="DI7" s="39">
        <v>44.68</v>
      </c>
      <c r="DJ7" s="39">
        <v>47.02</v>
      </c>
      <c r="DK7" s="39">
        <v>47.7</v>
      </c>
      <c r="DL7" s="39">
        <v>48.5</v>
      </c>
      <c r="DM7" s="39">
        <v>36.36</v>
      </c>
      <c r="DN7" s="39">
        <v>37.340000000000003</v>
      </c>
      <c r="DO7" s="39">
        <v>44.31</v>
      </c>
      <c r="DP7" s="39">
        <v>45.75</v>
      </c>
      <c r="DQ7" s="39">
        <v>46.9</v>
      </c>
      <c r="DR7" s="39">
        <v>47.91</v>
      </c>
      <c r="DS7" s="39">
        <v>10.48</v>
      </c>
      <c r="DT7" s="39">
        <v>11.61</v>
      </c>
      <c r="DU7" s="39">
        <v>11.49</v>
      </c>
      <c r="DV7" s="39">
        <v>11.46</v>
      </c>
      <c r="DW7" s="39">
        <v>10.9</v>
      </c>
      <c r="DX7" s="39">
        <v>7.8</v>
      </c>
      <c r="DY7" s="39">
        <v>8.39</v>
      </c>
      <c r="DZ7" s="39">
        <v>10.09</v>
      </c>
      <c r="EA7" s="39">
        <v>10.54</v>
      </c>
      <c r="EB7" s="39">
        <v>12.03</v>
      </c>
      <c r="EC7" s="39">
        <v>15</v>
      </c>
      <c r="ED7" s="39">
        <v>1.18</v>
      </c>
      <c r="EE7" s="39">
        <v>0.99</v>
      </c>
      <c r="EF7" s="39">
        <v>0.42</v>
      </c>
      <c r="EG7" s="39">
        <v>0.95</v>
      </c>
      <c r="EH7" s="39">
        <v>1.52</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お客様</cp:lastModifiedBy>
  <cp:lastPrinted>2018-02-19T02:18:52Z</cp:lastPrinted>
  <dcterms:created xsi:type="dcterms:W3CDTF">2017-12-25T01:25:14Z</dcterms:created>
  <dcterms:modified xsi:type="dcterms:W3CDTF">2018-02-19T02:18:53Z</dcterms:modified>
</cp:coreProperties>
</file>