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070_経営グループ\B140_経営比較分析表\C010_水道事業\D030_H28\"/>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<sst xmlns="http://schemas.openxmlformats.org/spreadsheetml/2006/main" count="232" uniqueCount="120">
  <si>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</si>
  <si>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</si>
  <si>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</si>
  <si>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</si>
  <si>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</si>
  <si>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</si>
  <si>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</si>
  <si>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</si>
  <si>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</si>
  <si>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</si>
  <si>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</si>
  <si>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</si>
  <si>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</si>
  <si>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</si>
  <si>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</si>
  <si>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</si>
  <si>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</si>
  <si>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</si>
  <si>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</si>
  <si>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</si>
  <si>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</si>
  <si>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</si>
  <si>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</si>
  <si>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</si>
  <si>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</si>
  <si>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</si>
  <si>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</si>
  <si>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</si>
  <si>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</si>
  <si>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</si>
  <si>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</si>
  <si>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</si>
  <si>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</si>
  <si>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</si>
  <si>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</si>
  <si>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</si>
  <si>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</si>
  <si>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</si>
  <si>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</si>
  <si>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</si>
  <si>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</si>
  <si>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</si>
  <si>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</si>
  <si>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</si>
  <si>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</si>
  <si>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</si>
  <si>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</si>
  <si>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</si>
  <si>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</si>
  <si>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</si>
  <si>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</si>
  <si>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</si>
  <si>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</si>
  <si>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</si>
  <si>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</si>
  <si>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</si>
  <si>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</si>
  <si>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</si>
  <si>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</si>
  <si>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</si>
  <si>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</si>
  <si>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</si>
  <si>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</si>
  <si>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</si>
  <si>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</si>
  <si>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</si>
  <si>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</si>
  <si>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</si>
  <si>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</si>
  <si>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</si>
  <si>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</si>
  <si>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</si>
  <si>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</si>
  <si>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</si>
  <si>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</si>
  <si>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</si>
  <si>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</si>
  <si>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</si>
  <si>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</si>
  <si>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</si>
  <si>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</si>
  <si>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</si>
  <si>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</si>
  <si>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</si>
  <si>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</si>
  <si>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</si>
  <si>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</si>
  <si>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</si>
  <si>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</si>
  <si>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</si>
  <si>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</si>
  <si>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</si>
  <si>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</si>
  <si>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</si>
  <si>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</si>
  <si>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</si>
  <si>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</si>
  <si>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</si>
  <si>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</si>
  <si>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</si>
  <si>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</si>
  <si>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</si>
  <si>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</si>
  <si>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</si>
  <si>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</si>
  <si>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所沢市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</si>
  <si>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</si>
  <si>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</si>
  <si>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</si>
  <si>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</si>
  <si>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</si>
  <si>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</si>
  <si>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</si>
  <si>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</si>
  <si>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</si>
  <si>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</si>
  <si>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</si>
  <si>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①有形固定資産減価償却率
　使用年数が耐用年数の5割程度を経過している状況です。事業費の平準化を図り、計画的に更新していく必要があります。
②管路経年化率
　類似団体と比べ老朽化の度合いは低い状況といえます。しかし、値は増加傾向にあるため、計画的に更新していく必要があります。
③管路更新率
　類似団体と同程度の更新状況であるといえます。しかし、①有形固定資産減価償却率・②管路経年化率は増加傾向にあり、経年化・老朽化が進行しています。引き続きダウンサイジングなどを考慮した計画的な取り組みが求められます。
</t>
    <phoneticPr fontId="4"/>
  </si>
  <si>
    <t>　現状では健全な事業経営が行われており、支払能力も十分にあるといえます。しかし、収益性の向上に関しては引き続き経営改善の余地があると考えます。
　施設については、水需要の減少、施設の経年化が徐々に進んできていることから、施設規模を見直すとともに、計画的に更新を進めていく必要があります。
　また、今後の施設更新に対する財源の確保が課題と考えます。</t>
    <phoneticPr fontId="4"/>
  </si>
  <si>
    <t>①経常収支比率
　健全な状況であり、今後も100％超を継続していく必要があります。
③流動比率
　望ましいとされる200％を大きく超えており、支払能力は十分にあるといえます。
④企業債残高対給水収益比率
　平成28年度は新たに企業債の借入れを行ったため、前年度と比べ数値が上昇しています。しかし、類似団体と比べ値は低く、健全性は高いといえます。
⑤料金回収率・⑥給水原価
　会計基準の見直しにより料金回収率は、平成26年度より100％を超えましたが、類似団体を下回る状況が続いています。引き続き収益性の向上を図る必要があります。
⑦施設利用率
　類似団体と比べ低い水準です。平成28年度は、大口径管更新事業により人口の推移を考慮したダウンサイジングを図り効率的な施設管理に努めました。引き続き同様の取り組みが必要です。
⑧有収率
　類似団体と比べ高い有収率を保っています。管路の布設替えなどにより無効水量の上昇をおさえるため、引き続き適正な維持管理の取り組みが必要です。</t>
    <rPh sb="44" eb="46">
      <t>リュウドウ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</si>
</sst>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c:v>
                </c:pt>
                <c:pt idx="1">
                  <c:v>0.67</c:v>
                </c:pt>
                <c:pt idx="2">
                  <c:v>0.98</c:v>
                </c:pt>
                <c:pt idx="3">
                  <c:v>1.1399999999999999</c:v>
                </c:pt>
                <c:pt idx="4">
                  <c:v>1.59</c:v>
                </c:pt>
              </c:numCache>
            </c:numRef>
          </c:val>
        </c:ser>
        <c:dLbls>
          <c:showLegendKey val="0"/>
          <c:showVal val="0"/>
          <c:showCatName val="0"/>
          <c:showSerName val="0"/>
          <c:showPercent val="0"/>
          <c:showBubbleSize val="0"/>
        </c:dLbls>
        <c:gapWidth val="150"/>
        <c:axId val="-626113088"/>
        <c:axId val="-6261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626113088"/>
        <c:axId val="-626107648"/>
      </c:lineChart>
      <c:dateAx>
        <c:axId val="-626113088"/>
        <c:scaling>
          <c:orientation val="minMax"/>
        </c:scaling>
        <c:delete val="1"/>
        <c:axPos val="b"/>
        <c:numFmt formatCode="ge" sourceLinked="1"/>
        <c:majorTickMark val="none"/>
        <c:minorTickMark val="none"/>
        <c:tickLblPos val="none"/>
        <c:crossAx val="-626107648"/>
        <c:crosses val="autoZero"/>
        <c:auto val="1"/>
        <c:lblOffset val="100"/>
        <c:baseTimeUnit val="years"/>
      </c:dateAx>
      <c:valAx>
        <c:axId val="-6261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1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59.49</c:v>
                </c:pt>
                <c:pt idx="1">
                  <c:v>59.05</c:v>
                </c:pt>
                <c:pt idx="2">
                  <c:v>57.82</c:v>
                </c:pt>
                <c:pt idx="3">
                  <c:v>57.87</c:v>
                </c:pt>
                <c:pt idx="4">
                  <c:v>57.52</c:v>
                </c:pt>
              </c:numCache>
            </c:numRef>
          </c:val>
        </c:ser>
        <c:dLbls>
          <c:showLegendKey val="0"/>
          <c:showVal val="0"/>
          <c:showCatName val="0"/>
          <c:showSerName val="0"/>
          <c:showPercent val="0"/>
          <c:showBubbleSize val="0"/>
        </c:dLbls>
        <c:gapWidth val="150"/>
        <c:axId val="-514043008"/>
        <c:axId val="-5140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514043008"/>
        <c:axId val="-514041376"/>
      </c:lineChart>
      <c:dateAx>
        <c:axId val="-514043008"/>
        <c:scaling>
          <c:orientation val="minMax"/>
        </c:scaling>
        <c:delete val="1"/>
        <c:axPos val="b"/>
        <c:numFmt formatCode="ge" sourceLinked="1"/>
        <c:majorTickMark val="none"/>
        <c:minorTickMark val="none"/>
        <c:tickLblPos val="none"/>
        <c:crossAx val="-514041376"/>
        <c:crosses val="autoZero"/>
        <c:auto val="1"/>
        <c:lblOffset val="100"/>
        <c:baseTimeUnit val="years"/>
      </c:dateAx>
      <c:valAx>
        <c:axId val="-5140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0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96.89</c:v>
                </c:pt>
                <c:pt idx="1">
                  <c:v>97.04</c:v>
                </c:pt>
                <c:pt idx="2">
                  <c:v>97.45</c:v>
                </c:pt>
                <c:pt idx="3">
                  <c:v>97.14</c:v>
                </c:pt>
                <c:pt idx="4">
                  <c:v>97.14</c:v>
                </c:pt>
              </c:numCache>
            </c:numRef>
          </c:val>
        </c:ser>
        <c:dLbls>
          <c:showLegendKey val="0"/>
          <c:showVal val="0"/>
          <c:showCatName val="0"/>
          <c:showSerName val="0"/>
          <c:showPercent val="0"/>
          <c:showBubbleSize val="0"/>
        </c:dLbls>
        <c:gapWidth val="150"/>
        <c:axId val="-514050080"/>
        <c:axId val="-5140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514050080"/>
        <c:axId val="-514041920"/>
      </c:lineChart>
      <c:dateAx>
        <c:axId val="-514050080"/>
        <c:scaling>
          <c:orientation val="minMax"/>
        </c:scaling>
        <c:delete val="1"/>
        <c:axPos val="b"/>
        <c:numFmt formatCode="ge" sourceLinked="1"/>
        <c:majorTickMark val="none"/>
        <c:minorTickMark val="none"/>
        <c:tickLblPos val="none"/>
        <c:crossAx val="-514041920"/>
        <c:crosses val="autoZero"/>
        <c:auto val="1"/>
        <c:lblOffset val="100"/>
        <c:baseTimeUnit val="years"/>
      </c:dateAx>
      <c:valAx>
        <c:axId val="-5140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0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109.48</c:v>
                </c:pt>
                <c:pt idx="1">
                  <c:v>111.65</c:v>
                </c:pt>
                <c:pt idx="2">
                  <c:v>114.62</c:v>
                </c:pt>
                <c:pt idx="3">
                  <c:v>117.64</c:v>
                </c:pt>
                <c:pt idx="4">
                  <c:v>116.47</c:v>
                </c:pt>
              </c:numCache>
            </c:numRef>
          </c:val>
        </c:ser>
        <c:dLbls>
          <c:showLegendKey val="0"/>
          <c:showVal val="0"/>
          <c:showCatName val="0"/>
          <c:showSerName val="0"/>
          <c:showPercent val="0"/>
          <c:showBubbleSize val="0"/>
        </c:dLbls>
        <c:gapWidth val="150"/>
        <c:axId val="-626118528"/>
        <c:axId val="-6261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626118528"/>
        <c:axId val="-626117984"/>
      </c:lineChart>
      <c:dateAx>
        <c:axId val="-626118528"/>
        <c:scaling>
          <c:orientation val="minMax"/>
        </c:scaling>
        <c:delete val="1"/>
        <c:axPos val="b"/>
        <c:numFmt formatCode="ge" sourceLinked="1"/>
        <c:majorTickMark val="none"/>
        <c:minorTickMark val="none"/>
        <c:tickLblPos val="none"/>
        <c:crossAx val="-626117984"/>
        <c:crosses val="autoZero"/>
        <c:auto val="1"/>
        <c:lblOffset val="100"/>
        <c:baseTimeUnit val="years"/>
      </c:dateAx>
      <c:valAx>
        <c:axId val="-626117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61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46.02</c:v>
                </c:pt>
                <c:pt idx="1">
                  <c:v>47.02</c:v>
                </c:pt>
                <c:pt idx="2">
                  <c:v>48.09</c:v>
                </c:pt>
                <c:pt idx="3">
                  <c:v>48.56</c:v>
                </c:pt>
                <c:pt idx="4">
                  <c:v>49.1</c:v>
                </c:pt>
              </c:numCache>
            </c:numRef>
          </c:val>
        </c:ser>
        <c:dLbls>
          <c:showLegendKey val="0"/>
          <c:showVal val="0"/>
          <c:showCatName val="0"/>
          <c:showSerName val="0"/>
          <c:showPercent val="0"/>
          <c:showBubbleSize val="0"/>
        </c:dLbls>
        <c:gapWidth val="150"/>
        <c:axId val="-905489776"/>
        <c:axId val="-51461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905489776"/>
        <c:axId val="-514614224"/>
      </c:lineChart>
      <c:dateAx>
        <c:axId val="-905489776"/>
        <c:scaling>
          <c:orientation val="minMax"/>
        </c:scaling>
        <c:delete val="1"/>
        <c:axPos val="b"/>
        <c:numFmt formatCode="ge" sourceLinked="1"/>
        <c:majorTickMark val="none"/>
        <c:minorTickMark val="none"/>
        <c:tickLblPos val="none"/>
        <c:crossAx val="-514614224"/>
        <c:crosses val="autoZero"/>
        <c:auto val="1"/>
        <c:lblOffset val="100"/>
        <c:baseTimeUnit val="years"/>
      </c:dateAx>
      <c:valAx>
        <c:axId val="-51461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48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2.73</c:v>
                </c:pt>
                <c:pt idx="1">
                  <c:v>3.19</c:v>
                </c:pt>
                <c:pt idx="2">
                  <c:v>4.99</c:v>
                </c:pt>
                <c:pt idx="3">
                  <c:v>5.85</c:v>
                </c:pt>
                <c:pt idx="4">
                  <c:v>6.51</c:v>
                </c:pt>
              </c:numCache>
            </c:numRef>
          </c:val>
        </c:ser>
        <c:dLbls>
          <c:showLegendKey val="0"/>
          <c:showVal val="0"/>
          <c:showCatName val="0"/>
          <c:showSerName val="0"/>
          <c:showPercent val="0"/>
          <c:showBubbleSize val="0"/>
        </c:dLbls>
        <c:gapWidth val="150"/>
        <c:axId val="-514608784"/>
        <c:axId val="-51461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514608784"/>
        <c:axId val="-514615312"/>
      </c:lineChart>
      <c:dateAx>
        <c:axId val="-514608784"/>
        <c:scaling>
          <c:orientation val="minMax"/>
        </c:scaling>
        <c:delete val="1"/>
        <c:axPos val="b"/>
        <c:numFmt formatCode="ge" sourceLinked="1"/>
        <c:majorTickMark val="none"/>
        <c:minorTickMark val="none"/>
        <c:tickLblPos val="none"/>
        <c:crossAx val="-514615312"/>
        <c:crosses val="autoZero"/>
        <c:auto val="1"/>
        <c:lblOffset val="100"/>
        <c:baseTimeUnit val="years"/>
      </c:dateAx>
      <c:valAx>
        <c:axId val="-51461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0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4603344"/>
        <c:axId val="-51460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514603344"/>
        <c:axId val="-514607696"/>
      </c:lineChart>
      <c:dateAx>
        <c:axId val="-514603344"/>
        <c:scaling>
          <c:orientation val="minMax"/>
        </c:scaling>
        <c:delete val="1"/>
        <c:axPos val="b"/>
        <c:numFmt formatCode="ge" sourceLinked="1"/>
        <c:majorTickMark val="none"/>
        <c:minorTickMark val="none"/>
        <c:tickLblPos val="none"/>
        <c:crossAx val="-514607696"/>
        <c:crosses val="autoZero"/>
        <c:auto val="1"/>
        <c:lblOffset val="100"/>
        <c:baseTimeUnit val="years"/>
      </c:dateAx>
      <c:valAx>
        <c:axId val="-51460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460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844.68</c:v>
                </c:pt>
                <c:pt idx="1">
                  <c:v>913.97</c:v>
                </c:pt>
                <c:pt idx="2">
                  <c:v>669.99</c:v>
                </c:pt>
                <c:pt idx="3">
                  <c:v>644.92999999999995</c:v>
                </c:pt>
                <c:pt idx="4">
                  <c:v>704.53</c:v>
                </c:pt>
              </c:numCache>
            </c:numRef>
          </c:val>
        </c:ser>
        <c:dLbls>
          <c:showLegendKey val="0"/>
          <c:showVal val="0"/>
          <c:showCatName val="0"/>
          <c:showSerName val="0"/>
          <c:showPercent val="0"/>
          <c:showBubbleSize val="0"/>
        </c:dLbls>
        <c:gapWidth val="150"/>
        <c:axId val="-514612592"/>
        <c:axId val="-51461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514612592"/>
        <c:axId val="-514618576"/>
      </c:lineChart>
      <c:dateAx>
        <c:axId val="-514612592"/>
        <c:scaling>
          <c:orientation val="minMax"/>
        </c:scaling>
        <c:delete val="1"/>
        <c:axPos val="b"/>
        <c:numFmt formatCode="ge" sourceLinked="1"/>
        <c:majorTickMark val="none"/>
        <c:minorTickMark val="none"/>
        <c:tickLblPos val="none"/>
        <c:crossAx val="-514618576"/>
        <c:crosses val="autoZero"/>
        <c:auto val="1"/>
        <c:lblOffset val="100"/>
        <c:baseTimeUnit val="years"/>
      </c:dateAx>
      <c:valAx>
        <c:axId val="-51461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461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91.98</c:v>
                </c:pt>
                <c:pt idx="1">
                  <c:v>86.46</c:v>
                </c:pt>
                <c:pt idx="2">
                  <c:v>81.62</c:v>
                </c:pt>
                <c:pt idx="3">
                  <c:v>75.61</c:v>
                </c:pt>
                <c:pt idx="4">
                  <c:v>86.97</c:v>
                </c:pt>
              </c:numCache>
            </c:numRef>
          </c:val>
        </c:ser>
        <c:dLbls>
          <c:showLegendKey val="0"/>
          <c:showVal val="0"/>
          <c:showCatName val="0"/>
          <c:showSerName val="0"/>
          <c:showPercent val="0"/>
          <c:showBubbleSize val="0"/>
        </c:dLbls>
        <c:gapWidth val="150"/>
        <c:axId val="-514606064"/>
        <c:axId val="-51460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514606064"/>
        <c:axId val="-514604432"/>
      </c:lineChart>
      <c:dateAx>
        <c:axId val="-514606064"/>
        <c:scaling>
          <c:orientation val="minMax"/>
        </c:scaling>
        <c:delete val="1"/>
        <c:axPos val="b"/>
        <c:numFmt formatCode="ge" sourceLinked="1"/>
        <c:majorTickMark val="none"/>
        <c:minorTickMark val="none"/>
        <c:tickLblPos val="none"/>
        <c:crossAx val="-514604432"/>
        <c:crosses val="autoZero"/>
        <c:auto val="1"/>
        <c:lblOffset val="100"/>
        <c:baseTimeUnit val="years"/>
      </c:dateAx>
      <c:valAx>
        <c:axId val="-51460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460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96.76</c:v>
                </c:pt>
                <c:pt idx="1">
                  <c:v>97.04</c:v>
                </c:pt>
                <c:pt idx="2">
                  <c:v>105.29</c:v>
                </c:pt>
                <c:pt idx="3">
                  <c:v>106.35</c:v>
                </c:pt>
                <c:pt idx="4">
                  <c:v>105.63</c:v>
                </c:pt>
              </c:numCache>
            </c:numRef>
          </c:val>
        </c:ser>
        <c:dLbls>
          <c:showLegendKey val="0"/>
          <c:showVal val="0"/>
          <c:showCatName val="0"/>
          <c:showSerName val="0"/>
          <c:showPercent val="0"/>
          <c:showBubbleSize val="0"/>
        </c:dLbls>
        <c:gapWidth val="150"/>
        <c:axId val="-514610960"/>
        <c:axId val="-51461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514610960"/>
        <c:axId val="-514610416"/>
      </c:lineChart>
      <c:dateAx>
        <c:axId val="-514610960"/>
        <c:scaling>
          <c:orientation val="minMax"/>
        </c:scaling>
        <c:delete val="1"/>
        <c:axPos val="b"/>
        <c:numFmt formatCode="ge" sourceLinked="1"/>
        <c:majorTickMark val="none"/>
        <c:minorTickMark val="none"/>
        <c:tickLblPos val="none"/>
        <c:crossAx val="-514610416"/>
        <c:crosses val="autoZero"/>
        <c:auto val="1"/>
        <c:lblOffset val="100"/>
        <c:baseTimeUnit val="years"/>
      </c:dateAx>
      <c:valAx>
        <c:axId val="-51461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1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154.93</c:v>
                </c:pt>
                <c:pt idx="1">
                  <c:v>154</c:v>
                </c:pt>
                <c:pt idx="2">
                  <c:v>141.41</c:v>
                </c:pt>
                <c:pt idx="3">
                  <c:v>139.93</c:v>
                </c:pt>
                <c:pt idx="4">
                  <c:v>139.6</c:v>
                </c:pt>
              </c:numCache>
            </c:numRef>
          </c:val>
        </c:ser>
        <c:dLbls>
          <c:showLegendKey val="0"/>
          <c:showVal val="0"/>
          <c:showCatName val="0"/>
          <c:showSerName val="0"/>
          <c:showPercent val="0"/>
          <c:showBubbleSize val="0"/>
        </c:dLbls>
        <c:gapWidth val="150"/>
        <c:axId val="-514045184"/>
        <c:axId val="-5140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514045184"/>
        <c:axId val="-514044096"/>
      </c:lineChart>
      <c:dateAx>
        <c:axId val="-514045184"/>
        <c:scaling>
          <c:orientation val="minMax"/>
        </c:scaling>
        <c:delete val="1"/>
        <c:axPos val="b"/>
        <c:numFmt formatCode="ge" sourceLinked="1"/>
        <c:majorTickMark val="none"/>
        <c:minorTickMark val="none"/>
        <c:tickLblPos val="none"/>
        <c:crossAx val="-514044096"/>
        <c:crosses val="autoZero"/>
        <c:auto val="1"/>
        <c:lblOffset val="100"/>
        <c:baseTimeUnit val="years"/>
      </c:dateAx>
      <c:valAx>
        <c:axId val="-5140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0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9" zoomScaleNormal="100" workbookViewId="0">
      <selection activeCell="CB34" sqref="CB3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埼玉県　所沢市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A1</v>
      </c>
      <c r="X8" s="86"/>
      <c r="Y8" s="86"/>
      <c r="Z8" s="86"/>
      <c r="AA8" s="86"/>
      <c r="AB8" s="86"/>
      <c r="AC8" s="86"/>
      <c r="AD8" s="87" t="s">
        <v>116</v>
      </c>
      <c r="AE8" s="87"/>
      <c r="AF8" s="87"/>
      <c r="AG8" s="87"/>
      <c r="AH8" s="87"/>
      <c r="AI8" s="87"/>
      <c r="AJ8" s="87"/>
      <c r="AK8" s="5"/>
      <c r="AL8" s="74">
        <f>データ!$R$6</f>
        <v>343993</v>
      </c>
      <c r="AM8" s="74"/>
      <c r="AN8" s="74"/>
      <c r="AO8" s="74"/>
      <c r="AP8" s="74"/>
      <c r="AQ8" s="74"/>
      <c r="AR8" s="74"/>
      <c r="AS8" s="74"/>
      <c r="AT8" s="70">
        <f>データ!$S$6</f>
        <v>72.11</v>
      </c>
      <c r="AU8" s="71"/>
      <c r="AV8" s="71"/>
      <c r="AW8" s="71"/>
      <c r="AX8" s="71"/>
      <c r="AY8" s="71"/>
      <c r="AZ8" s="71"/>
      <c r="BA8" s="71"/>
      <c r="BB8" s="73">
        <f>データ!$T$6</f>
        <v>4770.3900000000003</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88.88</v>
      </c>
      <c r="J10" s="71"/>
      <c r="K10" s="71"/>
      <c r="L10" s="71"/>
      <c r="M10" s="71"/>
      <c r="N10" s="71"/>
      <c r="O10" s="72"/>
      <c r="P10" s="73">
        <f>データ!$P$6</f>
        <v>99.99</v>
      </c>
      <c r="Q10" s="73"/>
      <c r="R10" s="73"/>
      <c r="S10" s="73"/>
      <c r="T10" s="73"/>
      <c r="U10" s="73"/>
      <c r="V10" s="73"/>
      <c r="W10" s="74">
        <f>データ!$Q$6</f>
        <v>2095</v>
      </c>
      <c r="X10" s="74"/>
      <c r="Y10" s="74"/>
      <c r="Z10" s="74"/>
      <c r="AA10" s="74"/>
      <c r="AB10" s="74"/>
      <c r="AC10" s="74"/>
      <c r="AD10" s="2"/>
      <c r="AE10" s="2"/>
      <c r="AF10" s="2"/>
      <c r="AG10" s="2"/>
      <c r="AH10" s="5"/>
      <c r="AI10" s="5"/>
      <c r="AJ10" s="5"/>
      <c r="AK10" s="5"/>
      <c r="AL10" s="74">
        <f>データ!$U$6</f>
        <v>343964</v>
      </c>
      <c r="AM10" s="74"/>
      <c r="AN10" s="74"/>
      <c r="AO10" s="74"/>
      <c r="AP10" s="74"/>
      <c r="AQ10" s="74"/>
      <c r="AR10" s="74"/>
      <c r="AS10" s="74"/>
      <c r="AT10" s="70">
        <f>データ!$V$6</f>
        <v>67.64</v>
      </c>
      <c r="AU10" s="71"/>
      <c r="AV10" s="71"/>
      <c r="AW10" s="71"/>
      <c r="AX10" s="71"/>
      <c r="AY10" s="71"/>
      <c r="AZ10" s="71"/>
      <c r="BA10" s="71"/>
      <c r="BB10" s="73">
        <f>データ!$W$6</f>
        <v>5085.22</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119</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112089</v>
      </c>
      <c r="D6" s="34">
        <f t="shared" si="3"/>
        <v>46</v>
      </c>
      <c r="E6" s="34">
        <f t="shared" si="3"/>
        <v>1</v>
      </c>
      <c r="F6" s="34">
        <f t="shared" si="3"/>
        <v>0</v>
      </c>
      <c r="G6" s="34">
        <f t="shared" si="3"/>
        <v>1</v>
      </c>
      <c r="H6" s="34" t="str">
        <f t="shared" si="3"/>
        <v>埼玉県　所沢市</v>
      </c>
      <c r="I6" s="34" t="str">
        <f t="shared" si="3"/>
        <v>法適用</v>
      </c>
      <c r="J6" s="34" t="str">
        <f t="shared" si="3"/>
        <v>水道事業</v>
      </c>
      <c r="K6" s="34" t="str">
        <f t="shared" si="3"/>
        <v>末端給水事業</v>
      </c>
      <c r="L6" s="34" t="str">
        <f t="shared" si="3"/>
        <v>A1</v>
      </c>
      <c r="M6" s="34">
        <f t="shared" si="3"/>
        <v>0</v>
      </c>
      <c r="N6" s="35" t="str">
        <f t="shared" si="3"/>
        <v>-</v>
      </c>
      <c r="O6" s="35">
        <f t="shared" si="3"/>
        <v>88.88</v>
      </c>
      <c r="P6" s="35">
        <f t="shared" si="3"/>
        <v>99.99</v>
      </c>
      <c r="Q6" s="35">
        <f t="shared" si="3"/>
        <v>2095</v>
      </c>
      <c r="R6" s="35">
        <f t="shared" si="3"/>
        <v>343993</v>
      </c>
      <c r="S6" s="35">
        <f t="shared" si="3"/>
        <v>72.11</v>
      </c>
      <c r="T6" s="35">
        <f t="shared" si="3"/>
        <v>4770.3900000000003</v>
      </c>
      <c r="U6" s="35">
        <f t="shared" si="3"/>
        <v>343964</v>
      </c>
      <c r="V6" s="35">
        <f t="shared" si="3"/>
        <v>67.64</v>
      </c>
      <c r="W6" s="35">
        <f t="shared" si="3"/>
        <v>5085.22</v>
      </c>
      <c r="X6" s="36">
        <f>IF(X7="",NA(),X7)</f>
        <v>109.48</v>
      </c>
      <c r="Y6" s="36">
        <f t="shared" ref="Y6:AG6" si="4">IF(Y7="",NA(),Y7)</f>
        <v>111.65</v>
      </c>
      <c r="Z6" s="36">
        <f t="shared" si="4"/>
        <v>114.62</v>
      </c>
      <c r="AA6" s="36">
        <f t="shared" si="4"/>
        <v>117.64</v>
      </c>
      <c r="AB6" s="36">
        <f t="shared" si="4"/>
        <v>116.47</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844.68</v>
      </c>
      <c r="AU6" s="36">
        <f t="shared" ref="AU6:BC6" si="6">IF(AU7="",NA(),AU7)</f>
        <v>913.97</v>
      </c>
      <c r="AV6" s="36">
        <f t="shared" si="6"/>
        <v>669.99</v>
      </c>
      <c r="AW6" s="36">
        <f t="shared" si="6"/>
        <v>644.92999999999995</v>
      </c>
      <c r="AX6" s="36">
        <f t="shared" si="6"/>
        <v>704.53</v>
      </c>
      <c r="AY6" s="36">
        <f t="shared" si="6"/>
        <v>475.07</v>
      </c>
      <c r="AZ6" s="36">
        <f t="shared" si="6"/>
        <v>473.46</v>
      </c>
      <c r="BA6" s="36">
        <f t="shared" si="6"/>
        <v>240.81</v>
      </c>
      <c r="BB6" s="36">
        <f t="shared" si="6"/>
        <v>241.71</v>
      </c>
      <c r="BC6" s="36">
        <f t="shared" si="6"/>
        <v>249.08</v>
      </c>
      <c r="BD6" s="35" t="str">
        <f>IF(BD7="","",IF(BD7="-","【-】","【"&amp;SUBSTITUTE(TEXT(BD7,"#,##0.00"),"-","△")&amp;"】"))</f>
        <v>【262.87】</v>
      </c>
      <c r="BE6" s="36">
        <f>IF(BE7="",NA(),BE7)</f>
        <v>91.98</v>
      </c>
      <c r="BF6" s="36">
        <f t="shared" ref="BF6:BN6" si="7">IF(BF7="",NA(),BF7)</f>
        <v>86.46</v>
      </c>
      <c r="BG6" s="36">
        <f t="shared" si="7"/>
        <v>81.62</v>
      </c>
      <c r="BH6" s="36">
        <f t="shared" si="7"/>
        <v>75.61</v>
      </c>
      <c r="BI6" s="36">
        <f t="shared" si="7"/>
        <v>86.97</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96.76</v>
      </c>
      <c r="BQ6" s="36">
        <f t="shared" ref="BQ6:BY6" si="8">IF(BQ7="",NA(),BQ7)</f>
        <v>97.04</v>
      </c>
      <c r="BR6" s="36">
        <f t="shared" si="8"/>
        <v>105.29</v>
      </c>
      <c r="BS6" s="36">
        <f t="shared" si="8"/>
        <v>106.35</v>
      </c>
      <c r="BT6" s="36">
        <f t="shared" si="8"/>
        <v>105.63</v>
      </c>
      <c r="BU6" s="36">
        <f t="shared" si="8"/>
        <v>100.42</v>
      </c>
      <c r="BV6" s="36">
        <f t="shared" si="8"/>
        <v>100.77</v>
      </c>
      <c r="BW6" s="36">
        <f t="shared" si="8"/>
        <v>107.74</v>
      </c>
      <c r="BX6" s="36">
        <f t="shared" si="8"/>
        <v>108.81</v>
      </c>
      <c r="BY6" s="36">
        <f t="shared" si="8"/>
        <v>110.87</v>
      </c>
      <c r="BZ6" s="35" t="str">
        <f>IF(BZ7="","",IF(BZ7="-","【-】","【"&amp;SUBSTITUTE(TEXT(BZ7,"#,##0.00"),"-","△")&amp;"】"))</f>
        <v>【105.59】</v>
      </c>
      <c r="CA6" s="36">
        <f>IF(CA7="",NA(),CA7)</f>
        <v>154.93</v>
      </c>
      <c r="CB6" s="36">
        <f t="shared" ref="CB6:CJ6" si="9">IF(CB7="",NA(),CB7)</f>
        <v>154</v>
      </c>
      <c r="CC6" s="36">
        <f t="shared" si="9"/>
        <v>141.41</v>
      </c>
      <c r="CD6" s="36">
        <f t="shared" si="9"/>
        <v>139.93</v>
      </c>
      <c r="CE6" s="36">
        <f t="shared" si="9"/>
        <v>139.6</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59.49</v>
      </c>
      <c r="CM6" s="36">
        <f t="shared" ref="CM6:CU6" si="10">IF(CM7="",NA(),CM7)</f>
        <v>59.05</v>
      </c>
      <c r="CN6" s="36">
        <f t="shared" si="10"/>
        <v>57.82</v>
      </c>
      <c r="CO6" s="36">
        <f t="shared" si="10"/>
        <v>57.87</v>
      </c>
      <c r="CP6" s="36">
        <f t="shared" si="10"/>
        <v>57.52</v>
      </c>
      <c r="CQ6" s="36">
        <f t="shared" si="10"/>
        <v>64.09</v>
      </c>
      <c r="CR6" s="36">
        <f t="shared" si="10"/>
        <v>63.91</v>
      </c>
      <c r="CS6" s="36">
        <f t="shared" si="10"/>
        <v>63.25</v>
      </c>
      <c r="CT6" s="36">
        <f t="shared" si="10"/>
        <v>63.03</v>
      </c>
      <c r="CU6" s="36">
        <f t="shared" si="10"/>
        <v>63.18</v>
      </c>
      <c r="CV6" s="35" t="str">
        <f>IF(CV7="","",IF(CV7="-","【-】","【"&amp;SUBSTITUTE(TEXT(CV7,"#,##0.00"),"-","△")&amp;"】"))</f>
        <v>【59.94】</v>
      </c>
      <c r="CW6" s="36">
        <f>IF(CW7="",NA(),CW7)</f>
        <v>96.89</v>
      </c>
      <c r="CX6" s="36">
        <f t="shared" ref="CX6:DF6" si="11">IF(CX7="",NA(),CX7)</f>
        <v>97.04</v>
      </c>
      <c r="CY6" s="36">
        <f t="shared" si="11"/>
        <v>97.45</v>
      </c>
      <c r="CZ6" s="36">
        <f t="shared" si="11"/>
        <v>97.14</v>
      </c>
      <c r="DA6" s="36">
        <f t="shared" si="11"/>
        <v>97.14</v>
      </c>
      <c r="DB6" s="36">
        <f t="shared" si="11"/>
        <v>91.19</v>
      </c>
      <c r="DC6" s="36">
        <f t="shared" si="11"/>
        <v>91.45</v>
      </c>
      <c r="DD6" s="36">
        <f t="shared" si="11"/>
        <v>91.07</v>
      </c>
      <c r="DE6" s="36">
        <f t="shared" si="11"/>
        <v>91.21</v>
      </c>
      <c r="DF6" s="36">
        <f t="shared" si="11"/>
        <v>91.6</v>
      </c>
      <c r="DG6" s="35" t="str">
        <f>IF(DG7="","",IF(DG7="-","【-】","【"&amp;SUBSTITUTE(TEXT(DG7,"#,##0.00"),"-","△")&amp;"】"))</f>
        <v>【90.22】</v>
      </c>
      <c r="DH6" s="36">
        <f>IF(DH7="",NA(),DH7)</f>
        <v>46.02</v>
      </c>
      <c r="DI6" s="36">
        <f t="shared" ref="DI6:DQ6" si="12">IF(DI7="",NA(),DI7)</f>
        <v>47.02</v>
      </c>
      <c r="DJ6" s="36">
        <f t="shared" si="12"/>
        <v>48.09</v>
      </c>
      <c r="DK6" s="36">
        <f t="shared" si="12"/>
        <v>48.56</v>
      </c>
      <c r="DL6" s="36">
        <f t="shared" si="12"/>
        <v>49.1</v>
      </c>
      <c r="DM6" s="36">
        <f t="shared" si="12"/>
        <v>44.41</v>
      </c>
      <c r="DN6" s="36">
        <f t="shared" si="12"/>
        <v>45.38</v>
      </c>
      <c r="DO6" s="36">
        <f t="shared" si="12"/>
        <v>47.7</v>
      </c>
      <c r="DP6" s="36">
        <f t="shared" si="12"/>
        <v>48.41</v>
      </c>
      <c r="DQ6" s="36">
        <f t="shared" si="12"/>
        <v>49.1</v>
      </c>
      <c r="DR6" s="35" t="str">
        <f>IF(DR7="","",IF(DR7="-","【-】","【"&amp;SUBSTITUTE(TEXT(DR7,"#,##0.00"),"-","△")&amp;"】"))</f>
        <v>【47.91】</v>
      </c>
      <c r="DS6" s="36">
        <f>IF(DS7="",NA(),DS7)</f>
        <v>2.73</v>
      </c>
      <c r="DT6" s="36">
        <f t="shared" ref="DT6:EB6" si="13">IF(DT7="",NA(),DT7)</f>
        <v>3.19</v>
      </c>
      <c r="DU6" s="36">
        <f t="shared" si="13"/>
        <v>4.99</v>
      </c>
      <c r="DV6" s="36">
        <f t="shared" si="13"/>
        <v>5.85</v>
      </c>
      <c r="DW6" s="36">
        <f t="shared" si="13"/>
        <v>6.51</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0.8</v>
      </c>
      <c r="EE6" s="36">
        <f t="shared" ref="EE6:EM6" si="14">IF(EE7="",NA(),EE7)</f>
        <v>0.67</v>
      </c>
      <c r="EF6" s="36">
        <f t="shared" si="14"/>
        <v>0.98</v>
      </c>
      <c r="EG6" s="36">
        <f t="shared" si="14"/>
        <v>1.1399999999999999</v>
      </c>
      <c r="EH6" s="36">
        <f t="shared" si="14"/>
        <v>1.59</v>
      </c>
      <c r="EI6" s="36">
        <f t="shared" si="14"/>
        <v>0.74</v>
      </c>
      <c r="EJ6" s="36">
        <f t="shared" si="14"/>
        <v>0.76</v>
      </c>
      <c r="EK6" s="36">
        <f t="shared" si="14"/>
        <v>0.69</v>
      </c>
      <c r="EL6" s="36">
        <f t="shared" si="14"/>
        <v>0.74</v>
      </c>
      <c r="EM6" s="36">
        <f t="shared" si="14"/>
        <v>0.73</v>
      </c>
      <c r="EN6" s="35" t="str">
        <f>IF(EN7="","",IF(EN7="-","【-】","【"&amp;SUBSTITUTE(TEXT(EN7,"#,##0.00"),"-","△")&amp;"】"))</f>
        <v>【0.76】</v>
      </c>
    </row>
    <row r="7" spans="1:144" s="37" customFormat="1">
      <c r="A7" s="29"/>
      <c r="B7" s="38">
        <v>2016</v>
      </c>
      <c r="C7" s="38">
        <v>112089</v>
      </c>
      <c r="D7" s="38">
        <v>46</v>
      </c>
      <c r="E7" s="38">
        <v>1</v>
      </c>
      <c r="F7" s="38">
        <v>0</v>
      </c>
      <c r="G7" s="38">
        <v>1</v>
      </c>
      <c r="H7" s="38" t="s">
        <v>105</v>
      </c>
      <c r="I7" s="38" t="s">
        <v>106</v>
      </c>
      <c r="J7" s="38" t="s">
        <v>107</v>
      </c>
      <c r="K7" s="38" t="s">
        <v>108</v>
      </c>
      <c r="L7" s="38" t="s">
        <v>109</v>
      </c>
      <c r="M7" s="38"/>
      <c r="N7" s="39" t="s">
        <v>110</v>
      </c>
      <c r="O7" s="39">
        <v>88.88</v>
      </c>
      <c r="P7" s="39">
        <v>99.99</v>
      </c>
      <c r="Q7" s="39">
        <v>2095</v>
      </c>
      <c r="R7" s="39">
        <v>343993</v>
      </c>
      <c r="S7" s="39">
        <v>72.11</v>
      </c>
      <c r="T7" s="39">
        <v>4770.3900000000003</v>
      </c>
      <c r="U7" s="39">
        <v>343964</v>
      </c>
      <c r="V7" s="39">
        <v>67.64</v>
      </c>
      <c r="W7" s="39">
        <v>5085.22</v>
      </c>
      <c r="X7" s="39">
        <v>109.48</v>
      </c>
      <c r="Y7" s="39">
        <v>111.65</v>
      </c>
      <c r="Z7" s="39">
        <v>114.62</v>
      </c>
      <c r="AA7" s="39">
        <v>117.64</v>
      </c>
      <c r="AB7" s="39">
        <v>116.47</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844.68</v>
      </c>
      <c r="AU7" s="39">
        <v>913.97</v>
      </c>
      <c r="AV7" s="39">
        <v>669.99</v>
      </c>
      <c r="AW7" s="39">
        <v>644.92999999999995</v>
      </c>
      <c r="AX7" s="39">
        <v>704.53</v>
      </c>
      <c r="AY7" s="39">
        <v>475.07</v>
      </c>
      <c r="AZ7" s="39">
        <v>473.46</v>
      </c>
      <c r="BA7" s="39">
        <v>240.81</v>
      </c>
      <c r="BB7" s="39">
        <v>241.71</v>
      </c>
      <c r="BC7" s="39">
        <v>249.08</v>
      </c>
      <c r="BD7" s="39">
        <v>262.87</v>
      </c>
      <c r="BE7" s="39">
        <v>91.98</v>
      </c>
      <c r="BF7" s="39">
        <v>86.46</v>
      </c>
      <c r="BG7" s="39">
        <v>81.62</v>
      </c>
      <c r="BH7" s="39">
        <v>75.61</v>
      </c>
      <c r="BI7" s="39">
        <v>86.97</v>
      </c>
      <c r="BJ7" s="39">
        <v>296.5</v>
      </c>
      <c r="BK7" s="39">
        <v>285.77</v>
      </c>
      <c r="BL7" s="39">
        <v>283.10000000000002</v>
      </c>
      <c r="BM7" s="39">
        <v>274.14</v>
      </c>
      <c r="BN7" s="39">
        <v>266.66000000000003</v>
      </c>
      <c r="BO7" s="39">
        <v>270.87</v>
      </c>
      <c r="BP7" s="39">
        <v>96.76</v>
      </c>
      <c r="BQ7" s="39">
        <v>97.04</v>
      </c>
      <c r="BR7" s="39">
        <v>105.29</v>
      </c>
      <c r="BS7" s="39">
        <v>106.35</v>
      </c>
      <c r="BT7" s="39">
        <v>105.63</v>
      </c>
      <c r="BU7" s="39">
        <v>100.42</v>
      </c>
      <c r="BV7" s="39">
        <v>100.77</v>
      </c>
      <c r="BW7" s="39">
        <v>107.74</v>
      </c>
      <c r="BX7" s="39">
        <v>108.81</v>
      </c>
      <c r="BY7" s="39">
        <v>110.87</v>
      </c>
      <c r="BZ7" s="39">
        <v>105.59</v>
      </c>
      <c r="CA7" s="39">
        <v>154.93</v>
      </c>
      <c r="CB7" s="39">
        <v>154</v>
      </c>
      <c r="CC7" s="39">
        <v>141.41</v>
      </c>
      <c r="CD7" s="39">
        <v>139.93</v>
      </c>
      <c r="CE7" s="39">
        <v>139.6</v>
      </c>
      <c r="CF7" s="39">
        <v>166.61</v>
      </c>
      <c r="CG7" s="39">
        <v>165.74</v>
      </c>
      <c r="CH7" s="39">
        <v>154.33000000000001</v>
      </c>
      <c r="CI7" s="39">
        <v>152.94999999999999</v>
      </c>
      <c r="CJ7" s="39">
        <v>150.54</v>
      </c>
      <c r="CK7" s="39">
        <v>163.27000000000001</v>
      </c>
      <c r="CL7" s="39">
        <v>59.49</v>
      </c>
      <c r="CM7" s="39">
        <v>59.05</v>
      </c>
      <c r="CN7" s="39">
        <v>57.82</v>
      </c>
      <c r="CO7" s="39">
        <v>57.87</v>
      </c>
      <c r="CP7" s="39">
        <v>57.52</v>
      </c>
      <c r="CQ7" s="39">
        <v>64.09</v>
      </c>
      <c r="CR7" s="39">
        <v>63.91</v>
      </c>
      <c r="CS7" s="39">
        <v>63.25</v>
      </c>
      <c r="CT7" s="39">
        <v>63.03</v>
      </c>
      <c r="CU7" s="39">
        <v>63.18</v>
      </c>
      <c r="CV7" s="39">
        <v>59.94</v>
      </c>
      <c r="CW7" s="39">
        <v>96.89</v>
      </c>
      <c r="CX7" s="39">
        <v>97.04</v>
      </c>
      <c r="CY7" s="39">
        <v>97.45</v>
      </c>
      <c r="CZ7" s="39">
        <v>97.14</v>
      </c>
      <c r="DA7" s="39">
        <v>97.14</v>
      </c>
      <c r="DB7" s="39">
        <v>91.19</v>
      </c>
      <c r="DC7" s="39">
        <v>91.45</v>
      </c>
      <c r="DD7" s="39">
        <v>91.07</v>
      </c>
      <c r="DE7" s="39">
        <v>91.21</v>
      </c>
      <c r="DF7" s="39">
        <v>91.6</v>
      </c>
      <c r="DG7" s="39">
        <v>90.22</v>
      </c>
      <c r="DH7" s="39">
        <v>46.02</v>
      </c>
      <c r="DI7" s="39">
        <v>47.02</v>
      </c>
      <c r="DJ7" s="39">
        <v>48.09</v>
      </c>
      <c r="DK7" s="39">
        <v>48.56</v>
      </c>
      <c r="DL7" s="39">
        <v>49.1</v>
      </c>
      <c r="DM7" s="39">
        <v>44.41</v>
      </c>
      <c r="DN7" s="39">
        <v>45.38</v>
      </c>
      <c r="DO7" s="39">
        <v>47.7</v>
      </c>
      <c r="DP7" s="39">
        <v>48.41</v>
      </c>
      <c r="DQ7" s="39">
        <v>49.1</v>
      </c>
      <c r="DR7" s="39">
        <v>47.91</v>
      </c>
      <c r="DS7" s="39">
        <v>2.73</v>
      </c>
      <c r="DT7" s="39">
        <v>3.19</v>
      </c>
      <c r="DU7" s="39">
        <v>4.99</v>
      </c>
      <c r="DV7" s="39">
        <v>5.85</v>
      </c>
      <c r="DW7" s="39">
        <v>6.51</v>
      </c>
      <c r="DX7" s="39">
        <v>12.28</v>
      </c>
      <c r="DY7" s="39">
        <v>13.33</v>
      </c>
      <c r="DZ7" s="39">
        <v>14.54</v>
      </c>
      <c r="EA7" s="39">
        <v>16.16</v>
      </c>
      <c r="EB7" s="39">
        <v>17.420000000000002</v>
      </c>
      <c r="EC7" s="39">
        <v>15</v>
      </c>
      <c r="ED7" s="39">
        <v>0.8</v>
      </c>
      <c r="EE7" s="39">
        <v>0.67</v>
      </c>
      <c r="EF7" s="39">
        <v>0.98</v>
      </c>
      <c r="EG7" s="39">
        <v>1.1399999999999999</v>
      </c>
      <c r="EH7" s="39">
        <v>1.59</v>
      </c>
      <c r="EI7" s="39">
        <v>0.74</v>
      </c>
      <c r="EJ7" s="39">
        <v>0.76</v>
      </c>
      <c r="EK7" s="39">
        <v>0.69</v>
      </c>
      <c r="EL7" s="39">
        <v>0.74</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所沢市</cp:lastModifiedBy>
  <cp:lastPrinted>2018-01-30T04:38:36Z</cp:lastPrinted>
  <dcterms:created xsi:type="dcterms:W3CDTF">2017-12-25T01:24:47Z</dcterms:created>
  <dcterms:modified xsi:type="dcterms:W3CDTF">2018-01-30T08:00:30Z</dcterms:modified>
  <cp:category/>
</cp:coreProperties>
</file>