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42D6E19D-4985-413F-9049-0663F8D03A4B}" xr6:coauthVersionLast="47" xr6:coauthVersionMax="47" xr10:uidLastSave="{00000000-0000-0000-0000-000000000000}"/>
  <bookViews>
    <workbookView xWindow="3555" yWindow="-16065" windowWidth="21405" windowHeight="15075" tabRatio="714" xr2:uid="{00000000-000D-0000-FFFF-FFFF00000000}"/>
  </bookViews>
  <sheets>
    <sheet name="はじめにお読みください" sheetId="60" r:id="rId1"/>
    <sheet name="様式１０号" sheetId="55" r:id="rId2"/>
    <sheet name="様式１１号" sheetId="59" r:id="rId3"/>
    <sheet name="別紙１" sheetId="43" r:id="rId4"/>
    <sheet name="別紙２－１" sheetId="46" r:id="rId5"/>
    <sheet name="別紙２－２" sheetId="58" r:id="rId6"/>
    <sheet name="別紙４" sheetId="64" r:id="rId7"/>
    <sheet name="排出係数" sheetId="30" r:id="rId8"/>
    <sheet name="産業分類表" sheetId="40" r:id="rId9"/>
    <sheet name="プルダウン" sheetId="61" state="hidden" r:id="rId10"/>
  </sheets>
  <externalReferences>
    <externalReference r:id="rId11"/>
    <externalReference r:id="rId12"/>
  </externalReferences>
  <definedNames>
    <definedName name="_xlnm._FilterDatabase" localSheetId="7" hidden="1">排出係数!#REF!</definedName>
    <definedName name="_xlnm._FilterDatabase" localSheetId="4" hidden="1">'別紙２－１'!$B$17:$U$67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8">産業分類表!$A$2:$E$52</definedName>
    <definedName name="_xlnm.Print_Area" localSheetId="3">別紙１!$A$1:$O$34</definedName>
    <definedName name="_xlnm.Print_Area" localSheetId="4">'別紙２－１'!$A$1:$Y$67</definedName>
    <definedName name="_xlnm.Print_Area" localSheetId="5">'別紙２－２'!$A$1:$Q$29</definedName>
    <definedName name="_xlnm.Print_Area" localSheetId="1">様式１０号!$A$1:$Y$44</definedName>
    <definedName name="_xlnm.Print_Area" localSheetId="2">様式１１号!$A$1:$X$23</definedName>
    <definedName name="_xlnm.Print_Titles" localSheetId="3">別紙１!$A:$C</definedName>
    <definedName name="_xlnm.Print_Titles" localSheetId="4">'別紙２－１'!$1:$2</definedName>
    <definedName name="ナンバー分類">'別紙２－１'!#REF!</definedName>
    <definedName name="バス">'別紙２－１'!#REF!</definedName>
    <definedName name="型式">[1]プルダウン!$A$2:$A$783</definedName>
    <definedName name="作成変更">INDIRECT([2]様式８号!$AB$4)</definedName>
    <definedName name="使用の本拠">[1]プルダウン!$D$2:$D$9</definedName>
    <definedName name="事業場コード">[1]プルダウン!$B$2:$B$151</definedName>
    <definedName name="車種重量">'別紙２－１'!#REF!</definedName>
    <definedName name="車種重量２" localSheetId="0">'[1]別紙２－１'!$AR$18:$AR$317</definedName>
    <definedName name="車種重量２">'別紙２－１'!#REF!</definedName>
    <definedName name="小型貨物">'別紙２－１'!#REF!</definedName>
    <definedName name="乗用">'別紙２－１'!#REF!</definedName>
    <definedName name="西暦和暦">プルダウン!$B$2:$C$18</definedName>
    <definedName name="前段後段">INDIRECT([2]様式８号!$AB$6)</definedName>
    <definedName name="特殊">'別紙２－１'!#REF!</definedName>
    <definedName name="特種">'別紙２－１'!#REF!</definedName>
    <definedName name="排出係数表">排出係数!#REF!</definedName>
    <definedName name="排出係数表ＣＯ２">排出係数!$A$3:$B$11</definedName>
    <definedName name="普通貨物">'別紙２－１'!#REF!</definedName>
    <definedName name="和暦">プルダウン!$A$2:$A$18</definedName>
    <definedName name="和暦西暦">プルダウン!$A$2:$B$18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9" i="46" l="1"/>
  <c r="AB20" i="46"/>
  <c r="AB21" i="46"/>
  <c r="AB22" i="46"/>
  <c r="AB23" i="46"/>
  <c r="AB24" i="46"/>
  <c r="AB25" i="46"/>
  <c r="AB26" i="46"/>
  <c r="AB27" i="46"/>
  <c r="AB28" i="46"/>
  <c r="AB29" i="46"/>
  <c r="AB30" i="46"/>
  <c r="AB31" i="46"/>
  <c r="AB32" i="46"/>
  <c r="AB33" i="46"/>
  <c r="AB34" i="46"/>
  <c r="AB35" i="46"/>
  <c r="AB36" i="46"/>
  <c r="AB37" i="46"/>
  <c r="AB38" i="46"/>
  <c r="AB39" i="46"/>
  <c r="AB40" i="46"/>
  <c r="AB41" i="46"/>
  <c r="AB42" i="46"/>
  <c r="AB43" i="46"/>
  <c r="AB44" i="46"/>
  <c r="AB45" i="46"/>
  <c r="AB46" i="46"/>
  <c r="AB47" i="46"/>
  <c r="AB48" i="46"/>
  <c r="AB49" i="46"/>
  <c r="AB50" i="46"/>
  <c r="AB51" i="46"/>
  <c r="AB52" i="46"/>
  <c r="AB53" i="46"/>
  <c r="AB54" i="46"/>
  <c r="AB55" i="46"/>
  <c r="AB56" i="46"/>
  <c r="AB57" i="46"/>
  <c r="AB58" i="46"/>
  <c r="AB59" i="46"/>
  <c r="AB60" i="46"/>
  <c r="AB61" i="46"/>
  <c r="AB62" i="46"/>
  <c r="AB63" i="46"/>
  <c r="AB64" i="46"/>
  <c r="AB65" i="46"/>
  <c r="AB66" i="46"/>
  <c r="AB67" i="46"/>
  <c r="AB18" i="46"/>
  <c r="AA18" i="46"/>
  <c r="A10" i="58" l="1"/>
  <c r="I10" i="58"/>
  <c r="H10" i="58"/>
  <c r="G10" i="58"/>
  <c r="F10" i="58"/>
  <c r="E10" i="58"/>
  <c r="D10" i="58"/>
  <c r="C10" i="58"/>
  <c r="B10" i="58"/>
  <c r="A68" i="64" l="1" a="1"/>
  <c r="A68" i="64" s="1"/>
  <c r="A67" i="64" a="1"/>
  <c r="A67" i="64" s="1"/>
  <c r="A66" i="64" a="1"/>
  <c r="A66" i="64" s="1"/>
  <c r="K38" i="43" l="1"/>
  <c r="L38" i="43" s="1"/>
  <c r="M38" i="43" s="1"/>
  <c r="N38" i="43" s="1"/>
  <c r="L19" i="58" s="1"/>
  <c r="AC19" i="46"/>
  <c r="R19" i="46" s="1"/>
  <c r="V19" i="46" s="1"/>
  <c r="AC20" i="46"/>
  <c r="R20" i="46" s="1"/>
  <c r="V20" i="46" s="1"/>
  <c r="AC21" i="46"/>
  <c r="R21" i="46" s="1"/>
  <c r="V21" i="46" s="1"/>
  <c r="AC22" i="46"/>
  <c r="R22" i="46" s="1"/>
  <c r="V22" i="46" s="1"/>
  <c r="AC23" i="46"/>
  <c r="R23" i="46" s="1"/>
  <c r="V23" i="46" s="1"/>
  <c r="AC24" i="46"/>
  <c r="R24" i="46" s="1"/>
  <c r="V24" i="46" s="1"/>
  <c r="AC25" i="46"/>
  <c r="R25" i="46" s="1"/>
  <c r="V25" i="46" s="1"/>
  <c r="AC26" i="46"/>
  <c r="R26" i="46"/>
  <c r="V26" i="46" s="1"/>
  <c r="AC27" i="46"/>
  <c r="R27" i="46"/>
  <c r="V27" i="46" s="1"/>
  <c r="AC28" i="46"/>
  <c r="R28" i="46"/>
  <c r="V28" i="46" s="1"/>
  <c r="AC29" i="46"/>
  <c r="R29" i="46"/>
  <c r="V29" i="46" s="1"/>
  <c r="AC30" i="46"/>
  <c r="R30" i="46"/>
  <c r="V30" i="46" s="1"/>
  <c r="AC31" i="46"/>
  <c r="R31" i="46"/>
  <c r="V31" i="46" s="1"/>
  <c r="AC32" i="46"/>
  <c r="AC33" i="46"/>
  <c r="AC34" i="46"/>
  <c r="R34" i="46"/>
  <c r="V34" i="46" s="1"/>
  <c r="AC35" i="46"/>
  <c r="AC36" i="46"/>
  <c r="R36" i="46"/>
  <c r="V36" i="46" s="1"/>
  <c r="AC37" i="46"/>
  <c r="AC38" i="46"/>
  <c r="AC39" i="46"/>
  <c r="AC40" i="46"/>
  <c r="AC41" i="46"/>
  <c r="AC42" i="46"/>
  <c r="AC43" i="46"/>
  <c r="AC44" i="46"/>
  <c r="AC45" i="46"/>
  <c r="AC46" i="46"/>
  <c r="AC47" i="46"/>
  <c r="AC49" i="46"/>
  <c r="AC50" i="46"/>
  <c r="AC51" i="46"/>
  <c r="AC52" i="46"/>
  <c r="AC53" i="46"/>
  <c r="AC54" i="46"/>
  <c r="AC56" i="46"/>
  <c r="AC59" i="46"/>
  <c r="AC60" i="46"/>
  <c r="AC61" i="46"/>
  <c r="AC62" i="46"/>
  <c r="AC63" i="46"/>
  <c r="AC64" i="46"/>
  <c r="AC66" i="46"/>
  <c r="AC67" i="46"/>
  <c r="AC18" i="46"/>
  <c r="R18" i="46" s="1"/>
  <c r="V18" i="46" s="1"/>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D18" i="46"/>
  <c r="AE18" i="46"/>
  <c r="AD19" i="46"/>
  <c r="AE19" i="46"/>
  <c r="AD20" i="46"/>
  <c r="AE20" i="46"/>
  <c r="AD21" i="46"/>
  <c r="AE21" i="46"/>
  <c r="AD22" i="46"/>
  <c r="AE22" i="46"/>
  <c r="AD23" i="46"/>
  <c r="AE23" i="46"/>
  <c r="AD24" i="46"/>
  <c r="AE24" i="46"/>
  <c r="AD25" i="46"/>
  <c r="AE25" i="46"/>
  <c r="AD26" i="46"/>
  <c r="AE26" i="46"/>
  <c r="AD27" i="46"/>
  <c r="AE27" i="46"/>
  <c r="AD28" i="46"/>
  <c r="AE28" i="46"/>
  <c r="AD29" i="46"/>
  <c r="AE29" i="46"/>
  <c r="AD30" i="46"/>
  <c r="AE30" i="46"/>
  <c r="AD31" i="46"/>
  <c r="AE31" i="46"/>
  <c r="AD32" i="46"/>
  <c r="AE32" i="46"/>
  <c r="AD33" i="46"/>
  <c r="AE33" i="46"/>
  <c r="AD34" i="46"/>
  <c r="AE34" i="46"/>
  <c r="AD35" i="46"/>
  <c r="AE35" i="46"/>
  <c r="AD36" i="46"/>
  <c r="AE36" i="46"/>
  <c r="AD37" i="46"/>
  <c r="AE37" i="46"/>
  <c r="AD38" i="46"/>
  <c r="AE38" i="46"/>
  <c r="AD39" i="46"/>
  <c r="AE39" i="46"/>
  <c r="AD40" i="46"/>
  <c r="AE40" i="46"/>
  <c r="AD41" i="46"/>
  <c r="AE41" i="46"/>
  <c r="AD42" i="46"/>
  <c r="AE42" i="46"/>
  <c r="AD43" i="46"/>
  <c r="AE43" i="46"/>
  <c r="AD44" i="46"/>
  <c r="AE44" i="46"/>
  <c r="AD45" i="46"/>
  <c r="AE45" i="46"/>
  <c r="AD46" i="46"/>
  <c r="AE46" i="46"/>
  <c r="AD47" i="46"/>
  <c r="AE47" i="46"/>
  <c r="AD48" i="46"/>
  <c r="AE48" i="46"/>
  <c r="AD49" i="46"/>
  <c r="AE49" i="46"/>
  <c r="AD50" i="46"/>
  <c r="AE50" i="46"/>
  <c r="AD51" i="46"/>
  <c r="AE51" i="46"/>
  <c r="AD52" i="46"/>
  <c r="AE52" i="46"/>
  <c r="AD53" i="46"/>
  <c r="AE53" i="46"/>
  <c r="AD54" i="46"/>
  <c r="AE54" i="46"/>
  <c r="AD55" i="46"/>
  <c r="AE55" i="46"/>
  <c r="AD56" i="46"/>
  <c r="AE56" i="46"/>
  <c r="AD57" i="46"/>
  <c r="AE57" i="46"/>
  <c r="AD58" i="46"/>
  <c r="AE58" i="46"/>
  <c r="AD59" i="46"/>
  <c r="AE59" i="46"/>
  <c r="AD60" i="46"/>
  <c r="AE60" i="46"/>
  <c r="AD61" i="46"/>
  <c r="AE61" i="46"/>
  <c r="AD62" i="46"/>
  <c r="AE62" i="46"/>
  <c r="AD63" i="46"/>
  <c r="AE63" i="46"/>
  <c r="AD64" i="46"/>
  <c r="AE64" i="46"/>
  <c r="AD65" i="46"/>
  <c r="AE65" i="46"/>
  <c r="AD66" i="46"/>
  <c r="AE66" i="46"/>
  <c r="AD67" i="46"/>
  <c r="AE67" i="46"/>
  <c r="R38" i="46"/>
  <c r="V38" i="46" s="1"/>
  <c r="M16" i="59"/>
  <c r="M14" i="59"/>
  <c r="M13" i="59"/>
  <c r="M12" i="59"/>
  <c r="M10" i="59"/>
  <c r="M9" i="59"/>
  <c r="A7" i="59"/>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19" i="46"/>
  <c r="Z20" i="46"/>
  <c r="Z21" i="46"/>
  <c r="Z22" i="46"/>
  <c r="Z23" i="46"/>
  <c r="Z24" i="46"/>
  <c r="Z25" i="46"/>
  <c r="Z26" i="46"/>
  <c r="Z27" i="46"/>
  <c r="Z18" i="46"/>
  <c r="T19" i="58"/>
  <c r="O7" i="58"/>
  <c r="L7" i="58"/>
  <c r="F7" i="58"/>
  <c r="G2" i="43"/>
  <c r="G2" i="64" s="1"/>
  <c r="R39" i="46"/>
  <c r="V39" i="46" s="1"/>
  <c r="R40" i="46"/>
  <c r="V40" i="46" s="1"/>
  <c r="R41" i="46"/>
  <c r="V41" i="46" s="1"/>
  <c r="R42" i="46"/>
  <c r="V42" i="46" s="1"/>
  <c r="R43" i="46"/>
  <c r="V43" i="46" s="1"/>
  <c r="R44" i="46"/>
  <c r="V44" i="46" s="1"/>
  <c r="R45" i="46"/>
  <c r="V45" i="46" s="1"/>
  <c r="R46" i="46"/>
  <c r="V46" i="46" s="1"/>
  <c r="R47" i="46"/>
  <c r="V47" i="46" s="1"/>
  <c r="R48" i="46"/>
  <c r="V48" i="46" s="1"/>
  <c r="R49" i="46"/>
  <c r="V49" i="46" s="1"/>
  <c r="R50" i="46"/>
  <c r="V50" i="46" s="1"/>
  <c r="R51" i="46"/>
  <c r="V51" i="46" s="1"/>
  <c r="R52" i="46"/>
  <c r="V52" i="46" s="1"/>
  <c r="R53" i="46"/>
  <c r="V53" i="46" s="1"/>
  <c r="R54" i="46"/>
  <c r="V54" i="46" s="1"/>
  <c r="R55" i="46"/>
  <c r="V55" i="46" s="1"/>
  <c r="R56" i="46"/>
  <c r="V56" i="46" s="1"/>
  <c r="R57" i="46"/>
  <c r="V57" i="46" s="1"/>
  <c r="R58" i="46"/>
  <c r="V58" i="46" s="1"/>
  <c r="R59" i="46"/>
  <c r="V59" i="46" s="1"/>
  <c r="R60" i="46"/>
  <c r="V60" i="46" s="1"/>
  <c r="R61" i="46"/>
  <c r="V61" i="46" s="1"/>
  <c r="R62" i="46"/>
  <c r="V62" i="46" s="1"/>
  <c r="R63" i="46"/>
  <c r="V63" i="46" s="1"/>
  <c r="R64" i="46"/>
  <c r="V64" i="46" s="1"/>
  <c r="R65" i="46"/>
  <c r="V65" i="46" s="1"/>
  <c r="R66" i="46"/>
  <c r="V66" i="46" s="1"/>
  <c r="R67" i="46"/>
  <c r="V67" i="46" s="1"/>
  <c r="G5" i="43"/>
  <c r="K39" i="43" s="1"/>
  <c r="N8" i="58"/>
  <c r="M8" i="58"/>
  <c r="H8" i="58"/>
  <c r="G8" i="58"/>
  <c r="I23" i="55"/>
  <c r="G3" i="43" s="1"/>
  <c r="D34" i="43"/>
  <c r="P34" i="43"/>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33" i="46"/>
  <c r="S19" i="46"/>
  <c r="S20" i="46"/>
  <c r="S21" i="46"/>
  <c r="S22" i="46"/>
  <c r="S23" i="46"/>
  <c r="S24" i="46"/>
  <c r="S25" i="46"/>
  <c r="S26" i="46"/>
  <c r="S27" i="46"/>
  <c r="S28" i="46"/>
  <c r="S29" i="46"/>
  <c r="S30" i="46"/>
  <c r="S31" i="46"/>
  <c r="S32" i="46"/>
  <c r="S18" i="46"/>
  <c r="E22" i="58"/>
  <c r="E21" i="58"/>
  <c r="P23" i="58"/>
  <c r="O23" i="58"/>
  <c r="M23" i="58"/>
  <c r="L23" i="58"/>
  <c r="J23" i="58"/>
  <c r="I23" i="58"/>
  <c r="G23" i="58"/>
  <c r="F23" i="58"/>
  <c r="D23" i="58"/>
  <c r="C23" i="58"/>
  <c r="B23" i="58"/>
  <c r="B24" i="58" s="1"/>
  <c r="R33" i="46"/>
  <c r="V33" i="46" s="1"/>
  <c r="AC65" i="46"/>
  <c r="AC58" i="46"/>
  <c r="AC48" i="46"/>
  <c r="R35" i="46"/>
  <c r="V35" i="46" s="1"/>
  <c r="R37" i="46"/>
  <c r="V37" i="46" s="1"/>
  <c r="AC57" i="46"/>
  <c r="AC55" i="46"/>
  <c r="R32" i="46"/>
  <c r="V32" i="46" s="1"/>
  <c r="AB21" i="58" l="1"/>
  <c r="W22" i="58" s="1"/>
  <c r="O3" i="46"/>
  <c r="T24" i="55"/>
  <c r="X24" i="58"/>
  <c r="E23" i="58"/>
  <c r="C24" i="58" s="1"/>
  <c r="P2" i="46"/>
  <c r="N2" i="43"/>
  <c r="I13" i="58"/>
  <c r="O38" i="43"/>
  <c r="O19" i="58" s="1"/>
  <c r="F19" i="58"/>
  <c r="V24" i="55"/>
  <c r="N24" i="55"/>
  <c r="C19" i="58"/>
  <c r="I19" i="58"/>
  <c r="Y21" i="58"/>
  <c r="Z21" i="58"/>
  <c r="V21" i="58" s="1"/>
  <c r="I14" i="58"/>
  <c r="AA21" i="58"/>
  <c r="X21" i="58" s="1"/>
  <c r="R21" i="58" s="1"/>
  <c r="Z23" i="58"/>
  <c r="C16" i="58"/>
  <c r="I16" i="58"/>
  <c r="N36" i="43"/>
  <c r="N33" i="43" s="1"/>
  <c r="C15" i="58"/>
  <c r="I15" i="58"/>
  <c r="C14" i="58"/>
  <c r="Y23" i="58"/>
  <c r="C13" i="58"/>
  <c r="G36" i="43"/>
  <c r="G33" i="43" s="1"/>
  <c r="I36" i="43"/>
  <c r="I33" i="43" s="1"/>
  <c r="O36" i="43"/>
  <c r="O33" i="43" s="1"/>
  <c r="H36" i="43"/>
  <c r="H33" i="43" s="1"/>
  <c r="L36" i="43"/>
  <c r="L33" i="43" s="1"/>
  <c r="J36" i="43"/>
  <c r="J33" i="43" s="1"/>
  <c r="K36" i="43"/>
  <c r="K33" i="43" s="1"/>
  <c r="E36" i="43"/>
  <c r="E33" i="43" s="1"/>
  <c r="M36" i="43"/>
  <c r="M33" i="43" s="1"/>
  <c r="H10" i="46"/>
  <c r="L2" i="58"/>
  <c r="H21" i="58"/>
  <c r="H22" i="58"/>
  <c r="K22" i="58" s="1"/>
  <c r="T21" i="58" l="1"/>
  <c r="O16" i="58"/>
  <c r="O13" i="58"/>
  <c r="U21" i="58"/>
  <c r="L10" i="46"/>
  <c r="L12" i="46" s="1"/>
  <c r="K10" i="46"/>
  <c r="K12" i="46" s="1"/>
  <c r="I17" i="58"/>
  <c r="Y22" i="58"/>
  <c r="T22" i="58" s="1"/>
  <c r="O15" i="58"/>
  <c r="Z22" i="58"/>
  <c r="O14" i="58"/>
  <c r="D33" i="43"/>
  <c r="P33" i="43"/>
  <c r="I24" i="55" s="1"/>
  <c r="K21" i="58"/>
  <c r="K23" i="58" s="1"/>
  <c r="I24" i="58" s="1"/>
  <c r="H12" i="46"/>
  <c r="F6" i="58"/>
  <c r="F8" i="58" s="1"/>
  <c r="H23" i="58"/>
  <c r="F24" i="58" s="1"/>
  <c r="T23" i="58" l="1"/>
  <c r="V22" i="58"/>
  <c r="V23" i="58" s="1"/>
  <c r="X23" i="58"/>
  <c r="X22" i="58" s="1"/>
  <c r="R22" i="58" s="1"/>
  <c r="A28" i="58" s="1"/>
  <c r="L6" i="58"/>
  <c r="L8" i="58" s="1"/>
  <c r="O6" i="58"/>
  <c r="O8" i="58" s="1"/>
  <c r="N21" i="58"/>
  <c r="Q21" i="58" s="1"/>
  <c r="N22" i="58"/>
  <c r="Q22" i="58" s="1"/>
  <c r="Q23" i="58" l="1"/>
  <c r="O24" i="58" s="1"/>
  <c r="N23" i="58"/>
  <c r="L24"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X4" authorId="0" shapeId="0" xr:uid="{7857BCB1-706E-4884-BD26-E2D0C3DEAD79}">
      <text>
        <r>
          <rPr>
            <sz val="9"/>
            <color indexed="81"/>
            <rFont val="MS P ゴシック"/>
            <family val="3"/>
            <charset val="128"/>
          </rPr>
          <t>提出年月日を入力してください</t>
        </r>
      </text>
    </comment>
    <comment ref="M9" authorId="1" shapeId="0" xr:uid="{00000000-0006-0000-0100-000001000000}">
      <text>
        <r>
          <rPr>
            <sz val="9"/>
            <color indexed="81"/>
            <rFont val="ＭＳ Ｐゴシック"/>
            <family val="3"/>
            <charset val="128"/>
          </rPr>
          <t>郵便番号を入力してください</t>
        </r>
      </text>
    </comment>
    <comment ref="M10" authorId="0" shapeId="0" xr:uid="{00000000-0006-0000-0100-000002000000}">
      <text>
        <r>
          <rPr>
            <sz val="9"/>
            <color indexed="81"/>
            <rFont val="ＭＳ Ｐゴシック"/>
            <family val="3"/>
            <charset val="128"/>
          </rPr>
          <t>会社等の所在地を入力してください</t>
        </r>
      </text>
    </comment>
    <comment ref="M12" authorId="0" shapeId="0" xr:uid="{00000000-0006-0000-0100-000003000000}">
      <text>
        <r>
          <rPr>
            <sz val="9"/>
            <color indexed="81"/>
            <rFont val="ＭＳ Ｐゴシック"/>
            <family val="3"/>
            <charset val="128"/>
          </rPr>
          <t>会社等の名称のフリガナを入力してください</t>
        </r>
      </text>
    </comment>
    <comment ref="M13" authorId="0" shapeId="0" xr:uid="{00000000-0006-0000-0100-000004000000}">
      <text>
        <r>
          <rPr>
            <sz val="9"/>
            <color indexed="81"/>
            <rFont val="ＭＳ Ｐゴシック"/>
            <family val="3"/>
            <charset val="128"/>
          </rPr>
          <t>会社等の名称を入力してください</t>
        </r>
      </text>
    </comment>
    <comment ref="M14" authorId="0" shapeId="0" xr:uid="{00000000-0006-0000-0100-000005000000}">
      <text>
        <r>
          <rPr>
            <sz val="9"/>
            <color indexed="81"/>
            <rFont val="ＭＳ Ｐゴシック"/>
            <family val="3"/>
            <charset val="128"/>
          </rPr>
          <t>会社等の代表者の氏名を入力してください</t>
        </r>
      </text>
    </comment>
    <comment ref="M16" authorId="0" shapeId="0" xr:uid="{00000000-0006-0000-0100-000006000000}">
      <text>
        <r>
          <rPr>
            <sz val="9"/>
            <color indexed="81"/>
            <rFont val="ＭＳ Ｐゴシック"/>
            <family val="3"/>
            <charset val="128"/>
          </rPr>
          <t>会社等の電話番号を入力してください</t>
        </r>
      </text>
    </comment>
    <comment ref="I20" authorId="0" shapeId="0" xr:uid="{00000000-0006-0000-0100-000007000000}">
      <text>
        <r>
          <rPr>
            <sz val="9"/>
            <color indexed="81"/>
            <rFont val="ＭＳ Ｐゴシック"/>
            <family val="3"/>
            <charset val="128"/>
          </rPr>
          <t>実施状況報告の対象年度を入力してください</t>
        </r>
      </text>
    </comment>
    <comment ref="I26" authorId="0" shapeId="0" xr:uid="{DACAD8D1-6A1A-4A19-9DA2-278AE777E7D9}">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11" authorId="0" shapeId="0" xr:uid="{00000000-0006-0000-0400-000001000000}">
      <text>
        <r>
          <rPr>
            <sz val="9"/>
            <color indexed="81"/>
            <rFont val="ＭＳ Ｐゴシック"/>
            <family val="3"/>
            <charset val="128"/>
          </rPr>
          <t>計画作成時に策定した目標値を入力してください。</t>
        </r>
      </text>
    </comment>
    <comment ref="K11" authorId="0" shapeId="0" xr:uid="{00000000-0006-0000-0400-000002000000}">
      <text>
        <r>
          <rPr>
            <sz val="9"/>
            <color indexed="81"/>
            <rFont val="ＭＳ Ｐゴシック"/>
            <family val="3"/>
            <charset val="128"/>
          </rPr>
          <t>前年度の報告書で報告した１台当たり平均の値を入力してください。</t>
        </r>
      </text>
    </comment>
    <comment ref="L11"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<sst xmlns="http://schemas.openxmlformats.org/spreadsheetml/2006/main" count="626" uniqueCount="490">
  <si>
    <t>走行距離(1km)
当たり平均</t>
  </si>
  <si>
    <t>事業所合計</t>
  </si>
  <si>
    <t>１台当たり平均</t>
  </si>
  <si>
    <t>NOx排出量(kg)</t>
  </si>
  <si>
    <t>実績</t>
  </si>
  <si>
    <t>目標</t>
  </si>
  <si>
    <t>前年度実績</t>
  </si>
  <si>
    <t>前年度比</t>
  </si>
  <si>
    <t>PM排出量(kg)</t>
  </si>
  <si>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</si>
  <si>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</si>
  <si>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</si>
  <si>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</si>
  <si>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</si>
  <si>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</si>
  <si>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</si>
  <si>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</si>
  <si>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</si>
  <si>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初度登録年月</t>
    <rPh sb="0" eb="1">
      <t>ショ</t>
    </rPh>
    <rPh sb="1" eb="2">
      <t>ド</t>
    </rPh>
    <rPh sb="2" eb="4">
      <t>トウロク</t>
    </rPh>
    <rPh sb="4" eb="6">
      <t>ネンゲツ</t>
    </rPh>
    <phoneticPr fontId="2"/>
  </si>
  <si>
    <t>後付け装置</t>
    <rPh sb="0" eb="2">
      <t>アトヅケ</t>
    </rPh>
    <rPh sb="3" eb="5">
      <t>ソウチ</t>
    </rPh>
    <phoneticPr fontId="2"/>
  </si>
  <si>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</si>
  <si>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</si>
  <si>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</si>
  <si>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</si>
  <si>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</si>
  <si>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事業場コード</t>
    <rPh sb="0" eb="3">
      <t>ジギョウジョウ</t>
    </rPh>
    <phoneticPr fontId="2"/>
  </si>
  <si>
    <t>被牽引車</t>
    <rPh sb="0" eb="1">
      <t>ヒ</t>
    </rPh>
    <rPh sb="1" eb="3">
      <t>ケンイン</t>
    </rPh>
    <rPh sb="3" eb="4">
      <t>シャ</t>
    </rPh>
    <phoneticPr fontId="2"/>
  </si>
  <si>
    <t>事業の概要</t>
    <rPh sb="0" eb="2">
      <t>ジギョウ</t>
    </rPh>
    <rPh sb="3" eb="5">
      <t>ガイヨウ</t>
    </rPh>
    <phoneticPr fontId="2"/>
  </si>
  <si>
    <t>※　　　　備　　　　考</t>
    <rPh sb="5" eb="6">
      <t>ソナエ</t>
    </rPh>
    <rPh sb="10" eb="11">
      <t>コウ</t>
    </rPh>
    <phoneticPr fontId="2"/>
  </si>
  <si>
    <t>〒</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</si>
  <si>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</si>
  <si>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</si>
  <si>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</si>
  <si>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</si>
  <si>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</si>
  <si>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</si>
  <si>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</si>
  <si>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</si>
  <si>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</si>
  <si>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</si>
  <si>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あ</t>
    <phoneticPr fontId="2"/>
  </si>
  <si>
    <t>い</t>
    <phoneticPr fontId="2"/>
  </si>
  <si>
    <t>う</t>
    <phoneticPr fontId="2"/>
  </si>
  <si>
    <t>え</t>
    <phoneticPr fontId="2"/>
  </si>
  <si>
    <t>か</t>
    <phoneticPr fontId="2"/>
  </si>
  <si>
    <t>き</t>
    <phoneticPr fontId="2"/>
  </si>
  <si>
    <t>く</t>
    <phoneticPr fontId="2"/>
  </si>
  <si>
    <t>け</t>
    <phoneticPr fontId="2"/>
  </si>
  <si>
    <t>こ</t>
    <phoneticPr fontId="2"/>
  </si>
  <si>
    <t>メタノール</t>
    <phoneticPr fontId="2"/>
  </si>
  <si>
    <t>を</t>
    <phoneticPr fontId="2"/>
  </si>
  <si>
    <t>さ</t>
    <phoneticPr fontId="2"/>
  </si>
  <si>
    <t>す</t>
    <phoneticPr fontId="2"/>
  </si>
  <si>
    <t>せ</t>
    <phoneticPr fontId="2"/>
  </si>
  <si>
    <t>ハイブリッド(軽油）</t>
    <rPh sb="7" eb="9">
      <t>ケイユ</t>
    </rPh>
    <phoneticPr fontId="2"/>
  </si>
  <si>
    <t>燃料区分</t>
    <rPh sb="0" eb="2">
      <t>ネンリョウ</t>
    </rPh>
    <rPh sb="2" eb="4">
      <t>クブン</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</si>
  <si>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</si>
  <si>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</si>
  <si>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</si>
  <si>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</si>
  <si>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</si>
  <si>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</si>
  <si>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</si>
  <si>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</si>
  <si>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番号</t>
    <rPh sb="0" eb="2">
      <t>バンゴウ</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</si>
  <si>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</si>
  <si>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</si>
  <si>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</si>
  <si>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</si>
  <si>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</si>
  <si>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</si>
  <si>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</si>
  <si>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</si>
  <si>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燃料記号</t>
    <rPh sb="0" eb="2">
      <t>ネンリョウ</t>
    </rPh>
    <rPh sb="2" eb="4">
      <t>キゴウ</t>
    </rPh>
    <phoneticPr fontId="2"/>
  </si>
  <si>
    <t>種別１</t>
    <rPh sb="0" eb="2">
      <t>シュベツ</t>
    </rPh>
    <phoneticPr fontId="2"/>
  </si>
  <si>
    <t>軽</t>
    <rPh sb="0" eb="1">
      <t>ケイ</t>
    </rPh>
    <phoneticPr fontId="2"/>
  </si>
  <si>
    <t>燃費</t>
    <rPh sb="0" eb="2">
      <t>ネンピ</t>
    </rPh>
    <phoneticPr fontId="2"/>
  </si>
  <si>
    <t>合計</t>
    <rPh sb="0" eb="2">
      <t>ゴウケイ</t>
    </rPh>
    <phoneticPr fontId="2"/>
  </si>
  <si>
    <t>軽油</t>
    <rPh sb="0" eb="2">
      <t>ケイユ</t>
    </rPh>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</si>
  <si>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</si>
  <si>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</si>
  <si>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</si>
  <si>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</si>
  <si>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</si>
  <si>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</si>
  <si>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</si>
  <si>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</si>
  <si>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</si>
  <si>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</si>
  <si>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</si>
  <si>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</si>
  <si>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</si>
  <si>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</si>
  <si>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</si>
  <si>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</si>
  <si>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</si>
  <si>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</si>
  <si>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</si>
  <si>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</si>
  <si>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</si>
  <si>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</si>
  <si>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</si>
  <si>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</si>
  <si>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</si>
  <si>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</si>
  <si>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</si>
  <si>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</si>
  <si>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</si>
  <si>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</si>
  <si>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</si>
  <si>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</si>
  <si>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</si>
  <si>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</si>
  <si>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</si>
  <si>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対目標値比</t>
    <rPh sb="0" eb="1">
      <t>タイ</t>
    </rPh>
    <rPh sb="1" eb="4">
      <t>モクヒョウチ</t>
    </rPh>
    <rPh sb="4" eb="5">
      <t>ヒ</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</si>
  <si>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</si>
  <si>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</si>
  <si>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</si>
  <si>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</si>
  <si>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</si>
  <si>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</si>
  <si>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ひらがな</t>
    <phoneticPr fontId="2"/>
  </si>
  <si>
    <t>液化石油ガス(ＬＰＧ)</t>
    <rPh sb="0" eb="2">
      <t>エキカ</t>
    </rPh>
    <rPh sb="2" eb="4">
      <t>セキユ</t>
    </rPh>
    <phoneticPr fontId="2"/>
  </si>
  <si>
    <t>天然ガス(ＣＮＧ)</t>
    <rPh sb="0" eb="2">
      <t>テンネン</t>
    </rPh>
    <phoneticPr fontId="2"/>
  </si>
  <si>
    <t>年度</t>
    <rPh sb="0" eb="2">
      <t>ネンド</t>
    </rPh>
    <phoneticPr fontId="2"/>
  </si>
  <si>
    <t>名称</t>
    <rPh sb="0" eb="2">
      <t>メイショウ</t>
    </rPh>
    <phoneticPr fontId="2"/>
  </si>
  <si>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</si>
  <si>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</si>
  <si>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</si>
  <si>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</si>
  <si>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</si>
  <si>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</si>
  <si>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</si>
  <si>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</si>
  <si>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</si>
  <si>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</si>
  <si>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</si>
  <si>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</si>
  <si>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</si>
  <si>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</si>
  <si>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</si>
  <si>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</si>
  <si>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</si>
  <si>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</si>
  <si>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</si>
  <si>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</si>
  <si>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</si>
  <si>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</si>
  <si>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</si>
  <si>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</si>
  <si>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</si>
  <si>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</si>
  <si>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</si>
  <si>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</si>
  <si>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</si>
  <si>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</si>
  <si>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</si>
  <si>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</si>
  <si>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</si>
  <si>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</si>
  <si>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</si>
  <si>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</si>
  <si>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人</t>
  </si>
  <si>
    <t>台</t>
    <rPh sb="0" eb="1">
      <t>ダイ</t>
    </rPh>
    <phoneticPr fontId="2"/>
  </si>
  <si>
    <t>現在</t>
    <rPh sb="0" eb="2">
      <t>ゲンザイ</t>
    </rPh>
    <phoneticPr fontId="2"/>
  </si>
  <si>
    <t>L</t>
  </si>
  <si>
    <t>年</t>
    <rPh sb="0" eb="1">
      <t>ネン</t>
    </rPh>
    <phoneticPr fontId="2"/>
  </si>
  <si>
    <t>月</t>
    <rPh sb="0" eb="1">
      <t>ツキ</t>
    </rPh>
    <phoneticPr fontId="2"/>
  </si>
  <si>
    <t>日</t>
    <rPh sb="0" eb="1">
      <t>ヒ</t>
    </rPh>
    <phoneticPr fontId="2"/>
  </si>
  <si>
    <t>電</t>
    <rPh sb="0" eb="1">
      <t>デン</t>
    </rPh>
    <phoneticPr fontId="2"/>
  </si>
  <si>
    <t>乗用自動車</t>
    <rPh sb="0" eb="2">
      <t>ジョウヨウ</t>
    </rPh>
    <rPh sb="2" eb="5">
      <t>ジドウシャ</t>
    </rPh>
    <phoneticPr fontId="2"/>
  </si>
  <si>
    <t>合　　計</t>
    <rPh sb="0" eb="4">
      <t>ゴウケイ</t>
    </rPh>
    <phoneticPr fontId="2"/>
  </si>
  <si>
    <t>内　　　　　　　　　　　　　　　　　　　　　容</t>
    <rPh sb="0" eb="23">
      <t>ナイヨウ</t>
    </rPh>
    <phoneticPr fontId="2"/>
  </si>
  <si>
    <t>燃料種類</t>
    <rPh sb="0" eb="2">
      <t>ネンリョウ</t>
    </rPh>
    <rPh sb="2" eb="4">
      <t>シュルイ</t>
    </rPh>
    <phoneticPr fontId="2"/>
  </si>
  <si>
    <t>ガソリン</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</si>
  <si>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</si>
  <si>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</si>
  <si>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</si>
  <si>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</si>
  <si>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</si>
  <si>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</si>
  <si>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</si>
  <si>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</si>
  <si>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</si>
  <si>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</si>
  <si>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</si>
  <si>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</si>
  <si>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</si>
  <si>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</si>
  <si>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</si>
  <si>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</si>
  <si>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</si>
  <si>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</si>
  <si>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</si>
  <si>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</si>
  <si>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</si>
  <si>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</si>
  <si>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</si>
  <si>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</si>
  <si>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</si>
  <si>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</si>
  <si>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</si>
  <si>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</si>
  <si>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</si>
  <si>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</si>
  <si>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</si>
  <si>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</si>
  <si>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</si>
  <si>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</si>
  <si>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</si>
  <si>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</si>
  <si>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</si>
  <si>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</si>
  <si>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</si>
  <si>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</si>
  <si>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</si>
  <si>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</si>
  <si>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</si>
  <si>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</si>
  <si>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</si>
  <si>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</si>
  <si>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</si>
  <si>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</si>
  <si>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</si>
  <si>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</si>
  <si>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</si>
  <si>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</si>
  <si>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</si>
  <si>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</si>
  <si>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</si>
  <si>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</si>
  <si>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</si>
  <si>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</si>
  <si>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</si>
  <si>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</si>
  <si>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</si>
  <si>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</si>
  <si>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</si>
  <si>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</si>
  <si>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</si>
  <si>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</si>
  <si>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</si>
  <si>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</si>
  <si>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</si>
  <si>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</si>
  <si>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</si>
  <si>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</si>
  <si>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</si>
  <si>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</si>
  <si>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</si>
  <si>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</si>
  <si>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</si>
  <si>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</si>
  <si>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</si>
  <si>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</si>
  <si>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</si>
  <si>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</si>
  <si>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</si>
  <si>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</si>
  <si>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</si>
  <si>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</si>
  <si>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</si>
  <si>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</si>
  <si>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</si>
  <si>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</si>
  <si>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</si>
  <si>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</si>
  <si>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</si>
  <si>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</si>
  <si>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</si>
  <si>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</si>
  <si>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</si>
  <si>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</si>
  <si>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</si>
  <si>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</si>
  <si>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</si>
  <si>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</si>
  <si>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</si>
  <si>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</si>
  <si>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</si>
  <si>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</si>
  <si>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</si>
  <si>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</si>
  <si>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</si>
  <si>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</si>
  <si>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</si>
  <si>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ガ</t>
    <phoneticPr fontId="2"/>
  </si>
  <si>
    <t>C</t>
    <phoneticPr fontId="2"/>
  </si>
  <si>
    <t>メ</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</si>
  <si>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</si>
  <si>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</si>
  <si>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</si>
  <si>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</si>
  <si>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</si>
  <si>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</si>
  <si>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</si>
  <si>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業種　　　　：</t>
    <rPh sb="0" eb="2">
      <t>ギョウシュ</t>
    </rPh>
    <phoneticPr fontId="2"/>
  </si>
  <si>
    <t>事業者名称　：</t>
    <rPh sb="0" eb="3">
      <t>ジギョウシャ</t>
    </rPh>
    <rPh sb="3" eb="5">
      <t>メイショウ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</si>
  <si>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</si>
  <si>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</si>
  <si>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</si>
  <si>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</si>
  <si>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</si>
  <si>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</si>
  <si>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</si>
  <si>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</si>
  <si>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</si>
  <si>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</si>
  <si>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</si>
  <si>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</si>
  <si>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</si>
  <si>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</si>
  <si>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</si>
  <si>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実績別紙４</t>
    <rPh sb="0" eb="2">
      <t>ジッセキ</t>
    </rPh>
    <rPh sb="2" eb="4">
      <t>ベッシ</t>
    </rPh>
    <phoneticPr fontId="2"/>
  </si>
  <si>
    <t>任意用台数カウント</t>
    <rPh sb="0" eb="2">
      <t>ニンイ</t>
    </rPh>
    <rPh sb="2" eb="3">
      <t>ヨウ</t>
    </rPh>
    <rPh sb="3" eb="5">
      <t>ダイスウ</t>
    </rPh>
    <phoneticPr fontId="2"/>
  </si>
  <si>
    <t>年度の台数</t>
    <rPh sb="0" eb="2">
      <t>ネンド</t>
    </rPh>
    <rPh sb="3" eb="5">
      <t>ダイスウ</t>
    </rPh>
    <phoneticPr fontId="2"/>
  </si>
  <si>
    <t>現台数</t>
    <rPh sb="0" eb="1">
      <t>ゲン</t>
    </rPh>
    <rPh sb="1" eb="3">
      <t>ダイスウ</t>
    </rPh>
    <phoneticPr fontId="2"/>
  </si>
  <si>
    <t>低燃費現台数</t>
    <rPh sb="0" eb="3">
      <t>テイネンピ</t>
    </rPh>
    <rPh sb="3" eb="4">
      <t>ゲン</t>
    </rPh>
    <rPh sb="4" eb="6">
      <t>ダイスウ</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</si>
  <si>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</si>
  <si>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</si>
  <si>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</si>
  <si>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</si>
  <si>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抹消：1 新規：2 新規+抹消：3　　を記入</t>
    <rPh sb="0" eb="2">
      <t>マッショウ</t>
    </rPh>
    <rPh sb="5" eb="7">
      <t>シンキ</t>
    </rPh>
    <rPh sb="10" eb="12">
      <t>シンキ</t>
    </rPh>
    <rPh sb="13" eb="15">
      <t>マッショウ</t>
    </rPh>
    <rPh sb="20" eb="22">
      <t>キニュウ</t>
    </rPh>
    <phoneticPr fontId="2"/>
  </si>
  <si>
    <t>注）・</t>
    <phoneticPr fontId="2"/>
  </si>
  <si>
    <t>　　 ・</t>
    <phoneticPr fontId="2"/>
  </si>
  <si>
    <t>　　　実績別紙２－１、実績別紙２－２のとおり</t>
    <rPh sb="5" eb="7">
      <t>ベッシ</t>
    </rPh>
    <phoneticPr fontId="2"/>
  </si>
  <si>
    <t>事業所別の自動車の状況</t>
    <rPh sb="2" eb="3">
      <t>ショ</t>
    </rPh>
    <phoneticPr fontId="2"/>
  </si>
  <si>
    <t>はん用機械器具製造業</t>
    <rPh sb="2" eb="3">
      <t>ヨウ</t>
    </rPh>
    <rPh sb="3" eb="5">
      <t>キカイ</t>
    </rPh>
    <phoneticPr fontId="2"/>
  </si>
  <si>
    <t>ＬＰＧ</t>
    <phoneticPr fontId="2"/>
  </si>
  <si>
    <t>ＣＮＧ</t>
    <phoneticPr fontId="2"/>
  </si>
  <si>
    <t>燃料電池</t>
    <rPh sb="0" eb="2">
      <t>ネンリョウ</t>
    </rPh>
    <rPh sb="2" eb="4">
      <t>デンチ</t>
    </rPh>
    <phoneticPr fontId="2"/>
  </si>
  <si>
    <t>低燃費車台数の割合（％）</t>
    <rPh sb="0" eb="3">
      <t>テイネンピ</t>
    </rPh>
    <rPh sb="3" eb="4">
      <t>シャ</t>
    </rPh>
    <rPh sb="4" eb="6">
      <t>ダイスウ</t>
    </rPh>
    <rPh sb="7" eb="9">
      <t>ワリアイ</t>
    </rPh>
    <phoneticPr fontId="2"/>
  </si>
  <si>
    <t>（Ｅメール）</t>
    <phoneticPr fontId="2"/>
  </si>
  <si>
    <t>（ＦＡＸ）</t>
    <phoneticPr fontId="2"/>
  </si>
  <si>
    <t>職・氏名</t>
    <rPh sb="0" eb="1">
      <t>ショク</t>
    </rPh>
    <rPh sb="2" eb="4">
      <t>シメイ</t>
    </rPh>
    <phoneticPr fontId="2"/>
  </si>
  <si>
    <t>所属部署</t>
    <rPh sb="0" eb="2">
      <t>ショゾク</t>
    </rPh>
    <rPh sb="2" eb="4">
      <t>ブショ</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</si>
  <si>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</si>
  <si>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</si>
  <si>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年間燃料給油量等</t>
    <rPh sb="0" eb="2">
      <t>ネンカン</t>
    </rPh>
    <rPh sb="2" eb="4">
      <t>ネンリョウ</t>
    </rPh>
    <rPh sb="4" eb="6">
      <t>キュウユ</t>
    </rPh>
    <rPh sb="6" eb="7">
      <t>リョウ</t>
    </rPh>
    <rPh sb="7" eb="8">
      <t>トウ</t>
    </rPh>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</si>
  <si>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</si>
  <si>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</si>
  <si>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</si>
  <si>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</si>
  <si>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</si>
  <si>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</si>
  <si>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</si>
  <si>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</si>
  <si>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</si>
  <si>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</si>
  <si>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</si>
  <si>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</si>
  <si>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</si>
  <si>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</si>
  <si>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</si>
  <si>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</si>
  <si>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</si>
  <si>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r>
      <t>CO</t>
    </r>
    <r>
      <rPr>
        <sz val="8"/>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</si>
  <si>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</si>
  <si>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</si>
  <si>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</si>
  <si>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</si>
  <si>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</si>
  <si>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</si>
  <si>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</si>
  <si>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</si>
  <si>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</si>
  <si>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</si>
  <si>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</si>
  <si>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</si>
  <si>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</si>
  <si>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r>
      <t>別紙２－２に「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10" eb="12">
      <t>ヒョウジ</t>
    </rPh>
    <rPh sb="15" eb="17">
      <t>バアイ</t>
    </rPh>
    <rPh sb="18" eb="21">
      <t>ジドウシャ</t>
    </rPh>
    <rPh sb="22" eb="24">
      <t>ゴウケイ</t>
    </rPh>
    <rPh sb="24" eb="26">
      <t>ダイスウ</t>
    </rPh>
    <rPh sb="27" eb="29">
      <t>ベッシ</t>
    </rPh>
    <rPh sb="33" eb="35">
      <t>ニュウリョク</t>
    </rPh>
    <rPh sb="37" eb="39">
      <t>ダイスウ</t>
    </rPh>
    <rPh sb="40" eb="42">
      <t>イッチ</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</si>
  <si>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</si>
  <si>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rPh sb="0" eb="1">
      <t>チュウ</t>
    </rPh>
    <rPh sb="2" eb="4">
      <t>ネンピ</t>
    </rPh>
    <rPh sb="5" eb="7">
      <t>タンイ</t>
    </rPh>
    <rPh sb="14" eb="16">
      <t>ケイユ</t>
    </rPh>
    <phoneticPr fontId="2"/>
  </si>
  <si>
    <t>導入方策
作成時
の台数</t>
    <rPh sb="0" eb="2">
      <t>ドウニュウ</t>
    </rPh>
    <rPh sb="2" eb="4">
      <t>ホウサク</t>
    </rPh>
    <rPh sb="5" eb="8">
      <t>サクセイジ</t>
    </rPh>
    <rPh sb="10" eb="12">
      <t>ダイスウ</t>
    </rPh>
    <phoneticPr fontId="2"/>
  </si>
  <si>
    <t>低燃費車導入状況</t>
    <rPh sb="4" eb="6">
      <t>ドウニュウ</t>
    </rPh>
    <rPh sb="6" eb="8">
      <t>ジョウキョウ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</si>
  <si>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</si>
  <si>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平均燃費</t>
    <rPh sb="0" eb="2">
      <t>ヘイキン</t>
    </rPh>
    <rPh sb="2" eb="4">
      <t>ネンピ</t>
    </rPh>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</si>
  <si>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</si>
  <si>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</si>
  <si>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</si>
  <si>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</si>
  <si>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</si>
  <si>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</si>
  <si>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軽油(km/L)</t>
    <rPh sb="0" eb="2">
      <t>ケイユ</t>
    </rPh>
    <phoneticPr fontId="2"/>
  </si>
  <si>
    <t>ガソリン(km/L)</t>
    <phoneticPr fontId="2"/>
  </si>
  <si>
    <t>ＬＰＧ(km/kg)</t>
    <phoneticPr fontId="2"/>
  </si>
  <si>
    <t>ＣＮＧ(km/㎥)</t>
    <phoneticPr fontId="2"/>
  </si>
  <si>
    <t>年　月　日</t>
    <rPh sb="0" eb="1">
      <t>ネン</t>
    </rPh>
    <rPh sb="1" eb="2">
      <t>ヘイネン</t>
    </rPh>
    <rPh sb="2" eb="3">
      <t>ツキ</t>
    </rPh>
    <rPh sb="4" eb="5">
      <t>ヒ</t>
    </rPh>
    <phoneticPr fontId="2"/>
  </si>
  <si>
    <t>令和</t>
  </si>
  <si>
    <t>翌年度目標</t>
    <rPh sb="0" eb="3">
      <t>ヨクネンド</t>
    </rPh>
    <rPh sb="3" eb="5">
      <t>モクヒョウ</t>
    </rPh>
    <phoneticPr fontId="2"/>
  </si>
  <si>
    <t>計画の期間　：　</t>
    <rPh sb="0" eb="2">
      <t>ケイカク</t>
    </rPh>
    <rPh sb="3" eb="5">
      <t>キカン</t>
    </rPh>
    <phoneticPr fontId="2"/>
  </si>
  <si>
    <r>
      <t>自動車の運行に伴い排出されるの二酸化炭素（ＣＯ</t>
    </r>
    <r>
      <rPr>
        <b/>
        <sz val="8"/>
        <rFont val="ＭＳ Ｐゴシック"/>
        <family val="3"/>
        <charset val="128"/>
      </rPr>
      <t>２</t>
    </r>
    <r>
      <rPr>
        <b/>
        <sz val="16"/>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</si>
  <si>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r>
      <t>自動車の運行に伴い排出されるの二酸化炭素（ＣＯ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5" eb="20">
      <t>ニ</t>
    </rPh>
    <rPh sb="26" eb="27">
      <t>リョウ</t>
    </rPh>
    <phoneticPr fontId="2"/>
  </si>
  <si>
    <t>和暦</t>
    <rPh sb="0" eb="2">
      <t>ワレキ</t>
    </rPh>
    <phoneticPr fontId="2"/>
  </si>
  <si>
    <t>西暦</t>
    <rPh sb="0" eb="2">
      <t>セイレキ</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</si>
  <si>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</si>
  <si>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</si>
  <si>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</si>
  <si>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</si>
  <si>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</si>
  <si>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</si>
  <si>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　自動車地球温暖化対策計画に基づく</t>
    <phoneticPr fontId="2"/>
  </si>
  <si>
    <t>報告対象年度：</t>
    <rPh sb="0" eb="2">
      <t>ホウコク</t>
    </rPh>
    <rPh sb="2" eb="4">
      <t>タイショウ</t>
    </rPh>
    <rPh sb="4" eb="6">
      <t>ネンド</t>
    </rPh>
    <phoneticPr fontId="2"/>
  </si>
  <si>
    <t>年度　～</t>
    <rPh sb="0" eb="1">
      <t>ネン</t>
    </rPh>
    <rPh sb="1" eb="2">
      <t>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</si>
  <si>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</si>
  <si>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</si>
  <si>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</si>
  <si>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</si>
  <si>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</si>
  <si>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</si>
  <si>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</si>
  <si>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</si>
  <si>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</si>
  <si>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</si>
  <si>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低燃費車台数</t>
    <rPh sb="0" eb="4">
      <t>テ</t>
    </rPh>
    <rPh sb="4" eb="6">
      <t>ダイスウ</t>
    </rPh>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</si>
  <si>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</si>
  <si>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</si>
  <si>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</si>
  <si>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</si>
  <si>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</si>
  <si>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</si>
  <si>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</si>
  <si>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</si>
  <si>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</si>
  <si>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</si>
  <si>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</si>
  <si>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</si>
  <si>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</si>
  <si>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令和１１</t>
    <rPh sb="0" eb="2">
      <t>レ</t>
    </rPh>
    <phoneticPr fontId="2"/>
  </si>
  <si>
    <t>令和１２</t>
    <rPh sb="0" eb="2">
      <t>レ</t>
    </rPh>
    <phoneticPr fontId="2"/>
  </si>
  <si>
    <t>該当年度</t>
    <rPh sb="0" eb="2">
      <t>ガイトウ</t>
    </rPh>
    <rPh sb="2" eb="4">
      <t>ネンド</t>
    </rPh>
    <phoneticPr fontId="2"/>
  </si>
  <si>
    <t>計画期間</t>
    <rPh sb="0" eb="2">
      <t>ケイカク</t>
    </rPh>
    <rPh sb="2" eb="4">
      <t>キカン</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</si>
  <si>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</si>
  <si>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</si>
  <si>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</si>
  <si>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</si>
  <si>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</si>
  <si>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※印の欄には、記載しないこと。</t>
    <rPh sb="1" eb="2">
      <t>シルシ</t>
    </rPh>
    <rPh sb="3" eb="4">
      <t>ラン</t>
    </rPh>
    <rPh sb="7" eb="9">
      <t>キサイ</t>
    </rPh>
    <phoneticPr fontId="2"/>
  </si>
  <si>
    <t>年度の措置の実施の状況について、埼玉県地球温暖化対策推進</t>
    <rPh sb="6" eb="8">
      <t>ジッシ</t>
    </rPh>
    <rPh sb="9" eb="11">
      <t>ジョウキョウ</t>
    </rPh>
    <phoneticPr fontId="2"/>
  </si>
  <si>
    <t>届出者</t>
    <rPh sb="0" eb="1">
      <t>トドケ</t>
    </rPh>
    <rPh sb="2" eb="3">
      <t>シャ</t>
    </rPh>
    <phoneticPr fontId="2"/>
  </si>
  <si>
    <t>合計</t>
    <rPh sb="0" eb="2">
      <t>ゴウケイケイ</t>
    </rPh>
    <phoneticPr fontId="2"/>
  </si>
  <si>
    <t>一般車のうち被牽引車の台数→</t>
    <rPh sb="0" eb="2">
      <t>イッパン</t>
    </rPh>
    <rPh sb="2" eb="3">
      <t>シャ</t>
    </rPh>
    <rPh sb="6" eb="7">
      <t>ヒ</t>
    </rPh>
    <rPh sb="7" eb="10">
      <t>ケンインシャ</t>
    </rPh>
    <rPh sb="11" eb="13">
      <t>ダイスウ</t>
    </rPh>
    <phoneticPr fontId="2"/>
  </si>
  <si>
    <t>ＣＯ２排出係数表</t>
    <rPh sb="3" eb="5">
      <t>ハイシュツ</t>
    </rPh>
    <rPh sb="5" eb="7">
      <t>ケイスウ</t>
    </rPh>
    <rPh sb="7" eb="8">
      <t>ヒョウ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</si>
  <si>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</si>
  <si>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</si>
  <si>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</si>
  <si>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</si>
  <si>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</si>
  <si>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</si>
  <si>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</si>
  <si>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</si>
  <si>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</si>
  <si>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</si>
  <si>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</si>
  <si>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</si>
  <si>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</si>
  <si>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</si>
  <si>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</si>
  <si>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</si>
  <si>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</si>
  <si>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大型バス</t>
    <rPh sb="0" eb="2">
      <t>オオガタ</t>
    </rPh>
    <phoneticPr fontId="2"/>
  </si>
  <si>
    <t>マイクロバス</t>
    <phoneticPr fontId="2"/>
  </si>
  <si>
    <t>特種自動車</t>
    <rPh sb="0" eb="2">
      <t>トクダネ</t>
    </rPh>
    <rPh sb="2" eb="5">
      <t>ジドウシャ</t>
    </rPh>
    <phoneticPr fontId="2"/>
  </si>
  <si>
    <r>
      <t>走行距離当たりの単位：　ＣＯ</t>
    </r>
    <r>
      <rPr>
        <sz val="6"/>
        <color indexed="8"/>
        <rFont val="ＭＳ Ｐゴシック"/>
        <family val="3"/>
        <charset val="128"/>
      </rPr>
      <t>２</t>
    </r>
    <r>
      <rPr>
        <sz val="11"/>
        <color indexed="8"/>
        <rFont val="ＭＳ Ｐゴシック"/>
        <family val="3"/>
        <charset val="128"/>
      </rPr>
      <t>(kg/km)</t>
    </r>
    <phoneticPr fontId="2"/>
  </si>
  <si>
    <r>
      <t>今後の実施予定</t>
    </r>
    <r>
      <rPr>
        <sz val="8"/>
        <color indexed="8"/>
        <rFont val="ＭＳ Ｐゴシック"/>
        <family val="3"/>
        <charset val="128"/>
      </rPr>
      <t>※2</t>
    </r>
    <rPh sb="0" eb="2">
      <t>コンゴ</t>
    </rPh>
    <rPh sb="3" eb="5">
      <t>ジッシ</t>
    </rPh>
    <rPh sb="5" eb="7">
      <t>ヨテイ</t>
    </rPh>
    <phoneticPr fontId="2"/>
  </si>
  <si>
    <r>
      <t>CO</t>
    </r>
    <r>
      <rPr>
        <vertAlign val="subscript"/>
        <sz val="8"/>
        <rFont val="ＭＳ Ｐゴシック"/>
        <family val="3"/>
        <charset val="128"/>
      </rPr>
      <t>2</t>
    </r>
    <r>
      <rPr>
        <sz val="8"/>
        <rFont val="ＭＳ Ｐゴシック"/>
        <family val="3"/>
        <charset val="128"/>
      </rPr>
      <t>(t)</t>
    </r>
    <phoneticPr fontId="2"/>
  </si>
  <si>
    <r>
      <t>CO</t>
    </r>
    <r>
      <rPr>
        <vertAlign val="subscript"/>
        <sz val="9"/>
        <rFont val="ＭＳ Ｐゴシック"/>
        <family val="3"/>
        <charset val="128"/>
      </rPr>
      <t>2</t>
    </r>
    <phoneticPr fontId="2"/>
  </si>
  <si>
    <t>実績任意 Ver8.01</t>
    <rPh sb="0" eb="2">
      <t>ジッセキ</t>
    </rPh>
    <rPh sb="2" eb="4">
      <t>ニンイ</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</si>
  <si>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</si>
  <si>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</si>
  <si>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注５</t>
    <rPh sb="0" eb="1">
      <t>チュウ</t>
    </rPh>
    <phoneticPr fontId="2"/>
  </si>
  <si>
    <t>令和   8 年  3  月   31 日</t>
    <rPh sb="0" eb="1">
      <t>レイ</t>
    </rPh>
    <rPh sb="1" eb="2">
      <t>ワ</t>
    </rPh>
    <rPh sb="7" eb="8">
      <t>ネン</t>
    </rPh>
    <rPh sb="13" eb="14">
      <t>ツキ</t>
    </rPh>
    <rPh sb="20" eb="21">
      <t>ニチ</t>
    </rPh>
    <phoneticPr fontId="2"/>
  </si>
  <si>
    <t>低燃費車：1 低燃費車取消：9</t>
    <rPh sb="0" eb="4">
      <t>テイネンピシャ</t>
    </rPh>
    <rPh sb="7" eb="11">
      <t>テイネンピシャ</t>
    </rPh>
    <rPh sb="11" eb="12">
      <t>ト</t>
    </rPh>
    <rPh sb="12" eb="13">
      <t>ケ</t>
    </rPh>
    <phoneticPr fontId="2"/>
  </si>
  <si>
    <t>低燃費車補正</t>
    <rPh sb="0" eb="4">
      <t>テイネンピシャ</t>
    </rPh>
    <rPh sb="4" eb="6">
      <t>ホセイ</t>
    </rPh>
    <phoneticPr fontId="2"/>
  </si>
  <si>
    <t>ハイブリッド（ガソリン）</t>
  </si>
  <si>
    <t>ｗ列カウント</t>
    <rPh sb="1" eb="2">
      <t>レツ</t>
    </rPh>
    <phoneticPr fontId="2"/>
  </si>
  <si>
    <t>ガソリン</t>
  </si>
  <si>
    <t>ガ</t>
  </si>
  <si>
    <t>C</t>
  </si>
  <si>
    <t>ハイブリッド（ＬＰＧ）</t>
  </si>
  <si>
    <t>メタノール</t>
  </si>
  <si>
    <t>メ</t>
  </si>
  <si>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</si>
  <si>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</si>
  <si>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</si>
  <si>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</si>
  <si>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</si>
  <si>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</si>
  <si>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注６</t>
    <rPh sb="0" eb="1">
      <t>チュウ</t>
    </rPh>
    <phoneticPr fontId="2"/>
  </si>
  <si>
    <t>水色以外のセルには計算式等が入っています。計算式の削除や行の追加・削除を行わないでください。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</si>
</sst>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_ "/>
    <numFmt numFmtId="179" formatCode="#"/>
    <numFmt numFmtId="180" formatCode="0.00_ "/>
    <numFmt numFmtId="181" formatCode="0.000_ "/>
    <numFmt numFmtId="182" formatCode="General;General;"/>
    <numFmt numFmtId="183" formatCode="#,##0.0_);[Red]\(#,##0.0\)"/>
    <numFmt numFmtId="184" formatCode="0_);[Red]\(0\)"/>
    <numFmt numFmtId="185" formatCode="0.0;[Red]0.0"/>
    <numFmt numFmtId="186" formatCode="0.000_);[Red]\(0.000\)"/>
    <numFmt numFmtId="187" formatCode="0.0%"/>
    <numFmt numFmtId="188" formatCode="0_);\(0\)"/>
    <numFmt numFmtId="189" formatCode="0.00_);[Red]\(0.00\)"/>
    <numFmt numFmtId="190" formatCode="0.0"/>
  </numFmts>
  <fonts count="5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b/>
      <u/>
      <sz val="11"/>
      <name val="ＭＳ Ｐゴシック"/>
      <family val="3"/>
      <charset val="128"/>
    </font>
    <font>
      <b/>
      <i/>
      <sz val="12"/>
      <color indexed="10"/>
      <name val="ＭＳ Ｐゴシック"/>
      <family val="3"/>
      <charset val="128"/>
    </font>
    <font>
      <i/>
      <sz val="11"/>
      <color indexed="10"/>
      <name val="ＭＳ Ｐゴシック"/>
      <family val="3"/>
      <charset val="128"/>
    </font>
    <font>
      <sz val="6"/>
      <color indexed="8"/>
      <name val="ＭＳ Ｐゴシック"/>
      <family val="3"/>
      <charset val="128"/>
    </font>
    <font>
      <b/>
      <sz val="8"/>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sz val="11"/>
      <color theme="0" tint="-0.249977111117893"/>
      <name val="ＭＳ Ｐゴシック"/>
      <family val="3"/>
      <charset val="128"/>
    </font>
    <font>
      <b/>
      <sz val="12"/>
      <color rgb="FFFF0000"/>
      <name val="ＭＳ Ｐゴシック"/>
      <family val="3"/>
      <charset val="128"/>
      <scheme val="minor"/>
    </font>
    <font>
      <b/>
      <i/>
      <sz val="22"/>
      <color rgb="FFFF0000"/>
      <name val="ＭＳ Ｐゴシック"/>
      <family val="3"/>
      <charset val="128"/>
      <scheme val="minor"/>
    </font>
    <font>
      <b/>
      <sz val="14"/>
      <color rgb="FFFF0000"/>
      <name val="ＭＳ Ｐゴシック"/>
      <family val="3"/>
      <charset val="128"/>
    </font>
    <font>
      <sz val="11"/>
      <color theme="1"/>
      <name val="ＭＳ Ｐゴシック"/>
      <family val="3"/>
      <charset val="128"/>
    </font>
    <font>
      <sz val="9"/>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2"/>
      <color rgb="FFFF0000"/>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sz val="10"/>
      <color theme="1"/>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
      <vertAlign val="subscript"/>
      <sz val="8"/>
      <name val="ＭＳ Ｐゴシック"/>
      <family val="3"/>
      <charset val="128"/>
    </font>
    <font>
      <vertAlign val="subscript"/>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hair">
        <color indexed="64"/>
      </top>
      <bottom/>
      <diagonal/>
    </border>
    <border>
      <left/>
      <right/>
      <top style="thin">
        <color indexed="64"/>
      </top>
      <bottom style="medium">
        <color indexed="64"/>
      </bottom>
      <diagonal/>
    </border>
    <border>
      <left/>
      <right style="medium">
        <color indexed="64"/>
      </right>
      <top/>
      <bottom/>
      <diagonal/>
    </border>
    <border>
      <left style="thin">
        <color indexed="64"/>
      </left>
      <right style="thin">
        <color indexed="64"/>
      </right>
      <top style="hair">
        <color indexed="64"/>
      </top>
      <bottom/>
      <diagonal/>
    </border>
    <border>
      <left/>
      <right/>
      <top style="hair">
        <color indexed="64"/>
      </top>
      <bottom/>
      <diagonal/>
    </border>
    <border>
      <left/>
      <right style="medium">
        <color indexed="64"/>
      </right>
      <top style="medium">
        <color indexed="64"/>
      </top>
      <bottom style="medium">
        <color indexed="64"/>
      </bottom>
      <diagonal/>
    </border>
    <border>
      <left/>
      <right style="thin">
        <color indexed="64"/>
      </right>
      <top style="double">
        <color indexed="64"/>
      </top>
      <bottom style="double">
        <color indexed="64"/>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medium">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s>
  <cellStyleXfs count="11">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29" fillId="0" borderId="0">
      <alignment vertical="center"/>
    </xf>
    <xf numFmtId="0" fontId="1" fillId="0" borderId="0"/>
    <xf numFmtId="0" fontId="1" fillId="0" borderId="0"/>
    <xf numFmtId="0" fontId="29" fillId="0" borderId="0">
      <alignment vertical="center"/>
    </xf>
    <xf numFmtId="0" fontId="1" fillId="0" borderId="0"/>
    <xf numFmtId="0" fontId="29" fillId="0" borderId="0">
      <alignment vertical="center"/>
    </xf>
    <xf numFmtId="0" fontId="1" fillId="0" borderId="0">
      <alignment vertical="center"/>
    </xf>
  </cellStyleXfs>
  <cellXfs count="701">
    <xf numFmtId="0" fontId="0" fillId="0" borderId="0" xfId="0"/>
    <xf numFmtId="0" fontId="3" fillId="0" borderId="0" xfId="0" applyFont="1"/>
    <xf numFmtId="0" fontId="0" fillId="0" borderId="0" xfId="0" applyAlignment="1">
      <alignment horizontal="center"/>
    </xf>
    <xf numFmtId="0" fontId="3" fillId="0" borderId="1" xfId="0" applyFont="1" applyBorder="1"/>
    <xf numFmtId="0" fontId="7" fillId="0" borderId="0" xfId="10" applyFont="1" applyAlignment="1"/>
    <xf numFmtId="0" fontId="7" fillId="0" borderId="0" xfId="10" applyFont="1" applyAlignment="1">
      <alignment vertical="top"/>
    </xf>
    <xf numFmtId="176" fontId="0" fillId="0" borderId="0" xfId="0" applyNumberFormat="1"/>
    <xf numFmtId="0" fontId="8" fillId="0" borderId="0" xfId="10" applyFont="1" applyAlignment="1"/>
    <xf numFmtId="0" fontId="8" fillId="0" borderId="0" xfId="10" applyFont="1" applyAlignment="1">
      <alignment vertical="top"/>
    </xf>
    <xf numFmtId="0" fontId="0" fillId="0" borderId="0" xfId="0" applyAlignment="1">
      <alignment horizontal="right" vertical="center"/>
    </xf>
    <xf numFmtId="0" fontId="9"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0" fontId="1" fillId="0" borderId="0" xfId="0" applyFont="1"/>
    <xf numFmtId="0" fontId="12" fillId="2" borderId="0" xfId="0" applyFont="1" applyFill="1" applyAlignment="1">
      <alignment vertical="center"/>
    </xf>
    <xf numFmtId="0" fontId="12" fillId="0" borderId="0" xfId="0" applyFont="1" applyAlignment="1">
      <alignment vertical="center"/>
    </xf>
    <xf numFmtId="0" fontId="10" fillId="2" borderId="0" xfId="0" applyFont="1" applyFill="1" applyAlignment="1">
      <alignment vertical="center"/>
    </xf>
    <xf numFmtId="0" fontId="10"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5" fillId="0" borderId="6" xfId="0" applyFont="1" applyBorder="1" applyAlignment="1">
      <alignment vertical="center"/>
    </xf>
    <xf numFmtId="0" fontId="1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wrapText="1"/>
    </xf>
    <xf numFmtId="0" fontId="12" fillId="0" borderId="0" xfId="0" applyFont="1" applyAlignment="1">
      <alignment horizontal="right" vertical="center"/>
    </xf>
    <xf numFmtId="0" fontId="12" fillId="0" borderId="0" xfId="0" applyFont="1" applyAlignment="1">
      <alignment horizontal="left" vertical="center"/>
    </xf>
    <xf numFmtId="0" fontId="10" fillId="0" borderId="0" xfId="0" applyFont="1" applyAlignment="1">
      <alignment vertical="center"/>
    </xf>
    <xf numFmtId="0" fontId="12" fillId="0" borderId="0" xfId="0" applyFont="1" applyAlignment="1">
      <alignment horizontal="center" vertical="center"/>
    </xf>
    <xf numFmtId="0" fontId="4" fillId="0" borderId="0" xfId="0" applyFont="1" applyAlignment="1">
      <alignment horizontal="center"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10" xfId="0" applyFont="1" applyBorder="1" applyAlignment="1">
      <alignment vertical="center"/>
    </xf>
    <xf numFmtId="180" fontId="3" fillId="0" borderId="1" xfId="0" applyNumberFormat="1" applyFont="1" applyBorder="1" applyAlignment="1">
      <alignment shrinkToFit="1"/>
    </xf>
    <xf numFmtId="176" fontId="3" fillId="0" borderId="1" xfId="0" applyNumberFormat="1" applyFont="1" applyBorder="1" applyAlignment="1">
      <alignment shrinkToFit="1"/>
    </xf>
    <xf numFmtId="179" fontId="1" fillId="0" borderId="0" xfId="0" applyNumberFormat="1" applyFont="1" applyAlignment="1">
      <alignment horizontal="center" vertical="center"/>
    </xf>
    <xf numFmtId="0" fontId="3" fillId="3" borderId="1" xfId="0" applyFont="1" applyFill="1" applyBorder="1" applyAlignment="1" applyProtection="1">
      <alignment shrinkToFit="1"/>
      <protection locked="0"/>
    </xf>
    <xf numFmtId="0" fontId="3" fillId="3" borderId="10" xfId="0" applyFont="1" applyFill="1" applyBorder="1" applyAlignment="1" applyProtection="1">
      <alignment shrinkToFit="1"/>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38" fontId="0" fillId="0" borderId="0" xfId="2" applyFont="1" applyProtection="1"/>
    <xf numFmtId="38" fontId="8" fillId="0" borderId="0" xfId="2" applyFont="1" applyBorder="1" applyAlignment="1" applyProtection="1"/>
    <xf numFmtId="38" fontId="8" fillId="0" borderId="0" xfId="2" applyFont="1" applyBorder="1" applyAlignment="1" applyProtection="1">
      <alignment vertical="top"/>
    </xf>
    <xf numFmtId="38" fontId="3" fillId="0" borderId="0" xfId="2" applyFont="1" applyProtection="1"/>
    <xf numFmtId="0" fontId="1" fillId="0" borderId="1" xfId="0" applyFont="1" applyBorder="1"/>
    <xf numFmtId="0" fontId="12" fillId="3" borderId="0" xfId="0" applyFont="1" applyFill="1" applyAlignment="1" applyProtection="1">
      <alignment horizontal="center" vertical="center"/>
      <protection locked="0"/>
    </xf>
    <xf numFmtId="0" fontId="3" fillId="0" borderId="5" xfId="0" applyFont="1" applyBorder="1" applyAlignment="1">
      <alignment shrinkToFit="1"/>
    </xf>
    <xf numFmtId="0" fontId="3" fillId="0" borderId="15" xfId="0" applyFont="1" applyBorder="1"/>
    <xf numFmtId="0" fontId="12" fillId="0" borderId="16" xfId="0" applyFont="1" applyBorder="1" applyAlignment="1">
      <alignment horizontal="center" vertical="center"/>
    </xf>
    <xf numFmtId="0" fontId="12" fillId="0" borderId="6" xfId="0" applyFont="1" applyBorder="1" applyAlignment="1">
      <alignment horizontal="center" vertical="center"/>
    </xf>
    <xf numFmtId="0" fontId="12" fillId="0" borderId="17" xfId="0" applyFont="1" applyBorder="1" applyAlignment="1">
      <alignment horizontal="center" vertical="center"/>
    </xf>
    <xf numFmtId="0" fontId="5" fillId="0" borderId="0" xfId="0" applyFont="1" applyAlignment="1">
      <alignment vertical="center"/>
    </xf>
    <xf numFmtId="0" fontId="3" fillId="0" borderId="18" xfId="0" applyFont="1" applyBorder="1"/>
    <xf numFmtId="0" fontId="3" fillId="0" borderId="19" xfId="0" applyFont="1" applyBorder="1"/>
    <xf numFmtId="0" fontId="0" fillId="0" borderId="20" xfId="0" applyBorder="1"/>
    <xf numFmtId="0" fontId="12" fillId="0" borderId="21" xfId="0" applyFont="1" applyBorder="1" applyAlignment="1">
      <alignment vertical="center"/>
    </xf>
    <xf numFmtId="0" fontId="3" fillId="0" borderId="22" xfId="0" applyFont="1" applyBorder="1" applyAlignment="1">
      <alignment vertical="center"/>
    </xf>
    <xf numFmtId="0" fontId="1" fillId="0" borderId="0" xfId="0" applyFont="1" applyAlignment="1">
      <alignment vertical="center" wrapText="1"/>
    </xf>
    <xf numFmtId="0" fontId="29" fillId="0" borderId="0" xfId="4">
      <alignment vertical="center"/>
    </xf>
    <xf numFmtId="0" fontId="29" fillId="0" borderId="0" xfId="4" applyAlignment="1">
      <alignment horizontal="center" vertical="center"/>
    </xf>
    <xf numFmtId="0" fontId="29" fillId="0" borderId="23" xfId="4" applyBorder="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wrapText="1"/>
    </xf>
    <xf numFmtId="0" fontId="3" fillId="0" borderId="0" xfId="0" applyFont="1" applyAlignment="1">
      <alignment shrinkToFit="1"/>
    </xf>
    <xf numFmtId="0" fontId="30" fillId="0" borderId="24" xfId="4" applyFont="1" applyBorder="1" applyAlignment="1">
      <alignment horizontal="center" vertical="center"/>
    </xf>
    <xf numFmtId="0" fontId="31" fillId="0" borderId="25" xfId="4" applyFont="1" applyBorder="1" applyAlignment="1">
      <alignment horizontal="center" vertical="center" wrapText="1"/>
    </xf>
    <xf numFmtId="0" fontId="31" fillId="0" borderId="26" xfId="4" applyFont="1" applyBorder="1" applyAlignment="1">
      <alignment horizontal="center" vertical="center"/>
    </xf>
    <xf numFmtId="0" fontId="31" fillId="0" borderId="27" xfId="4" applyFont="1" applyBorder="1" applyAlignment="1">
      <alignment horizontal="center" vertical="center"/>
    </xf>
    <xf numFmtId="0" fontId="12" fillId="0" borderId="0" xfId="0" applyFont="1" applyAlignment="1">
      <alignment vertical="top"/>
    </xf>
    <xf numFmtId="58" fontId="12" fillId="0" borderId="0" xfId="0" applyNumberFormat="1" applyFont="1" applyAlignment="1">
      <alignment horizontal="center" vertical="center"/>
    </xf>
    <xf numFmtId="0" fontId="12" fillId="0" borderId="6" xfId="0" applyFont="1" applyBorder="1" applyAlignment="1">
      <alignment vertical="center"/>
    </xf>
    <xf numFmtId="0" fontId="0" fillId="0" borderId="6" xfId="0" applyBorder="1" applyAlignment="1">
      <alignment vertical="center"/>
    </xf>
    <xf numFmtId="0" fontId="0" fillId="0" borderId="22" xfId="0" applyBorder="1" applyAlignment="1">
      <alignment vertical="center"/>
    </xf>
    <xf numFmtId="0" fontId="1" fillId="0" borderId="9" xfId="0" applyFont="1" applyBorder="1" applyAlignment="1">
      <alignment vertical="center"/>
    </xf>
    <xf numFmtId="0" fontId="1" fillId="0" borderId="10" xfId="0" applyFont="1" applyBorder="1" applyAlignment="1">
      <alignment vertical="center"/>
    </xf>
    <xf numFmtId="0" fontId="12" fillId="0" borderId="22" xfId="0" applyFont="1" applyBorder="1" applyAlignment="1">
      <alignment vertical="center"/>
    </xf>
    <xf numFmtId="0" fontId="1" fillId="0" borderId="30" xfId="0" applyFont="1" applyBorder="1" applyAlignment="1">
      <alignment horizontal="left" vertical="center"/>
    </xf>
    <xf numFmtId="0" fontId="1" fillId="0" borderId="31"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33" xfId="0" applyFont="1" applyBorder="1" applyAlignment="1">
      <alignment vertical="center" wrapText="1"/>
    </xf>
    <xf numFmtId="0" fontId="1" fillId="0" borderId="34" xfId="0" applyFont="1" applyBorder="1" applyAlignment="1">
      <alignment horizontal="center" vertical="center"/>
    </xf>
    <xf numFmtId="0" fontId="1" fillId="2" borderId="34"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4" fillId="0" borderId="0" xfId="0" applyFont="1" applyAlignment="1">
      <alignment vertical="center"/>
    </xf>
    <xf numFmtId="0" fontId="11" fillId="0" borderId="0" xfId="0" applyFont="1"/>
    <xf numFmtId="0" fontId="6" fillId="0" borderId="0" xfId="0" applyFont="1"/>
    <xf numFmtId="177" fontId="3" fillId="3" borderId="16" xfId="0" applyNumberFormat="1" applyFont="1" applyFill="1" applyBorder="1" applyAlignment="1" applyProtection="1">
      <alignment shrinkToFit="1"/>
      <protection locked="0"/>
    </xf>
    <xf numFmtId="0" fontId="13" fillId="0" borderId="0" xfId="0" applyFont="1" applyAlignment="1">
      <alignment horizontal="right" vertical="center"/>
    </xf>
    <xf numFmtId="0" fontId="2" fillId="0" borderId="0" xfId="0" applyFont="1" applyAlignment="1">
      <alignment wrapText="1"/>
    </xf>
    <xf numFmtId="0" fontId="5" fillId="0" borderId="0" xfId="0" applyFont="1" applyAlignment="1">
      <alignment vertical="top"/>
    </xf>
    <xf numFmtId="0" fontId="5" fillId="0" borderId="24" xfId="0" applyFont="1" applyBorder="1" applyAlignment="1">
      <alignment wrapText="1"/>
    </xf>
    <xf numFmtId="0" fontId="10" fillId="0" borderId="0" xfId="0" applyFont="1" applyAlignment="1">
      <alignment horizontal="left" vertical="center"/>
    </xf>
    <xf numFmtId="0" fontId="10" fillId="0" borderId="0" xfId="0" applyFont="1" applyAlignment="1">
      <alignment vertical="top"/>
    </xf>
    <xf numFmtId="0" fontId="32" fillId="0" borderId="24" xfId="4" applyFont="1" applyBorder="1" applyAlignment="1">
      <alignment horizontal="center" vertical="center"/>
    </xf>
    <xf numFmtId="0" fontId="3" fillId="0" borderId="0" xfId="0" applyFont="1" applyAlignment="1">
      <alignment vertical="top"/>
    </xf>
    <xf numFmtId="0" fontId="3" fillId="0" borderId="0" xfId="0" applyFont="1" applyAlignment="1">
      <alignment vertical="top" wrapText="1"/>
    </xf>
    <xf numFmtId="0" fontId="13" fillId="0" borderId="0" xfId="0" applyFont="1" applyAlignment="1">
      <alignment horizontal="right"/>
    </xf>
    <xf numFmtId="0" fontId="3" fillId="0" borderId="0" xfId="0" applyFont="1" applyAlignment="1">
      <alignment horizontal="right" vertical="top"/>
    </xf>
    <xf numFmtId="0" fontId="12" fillId="0" borderId="21" xfId="0" applyFont="1" applyBorder="1" applyAlignment="1">
      <alignment horizontal="center" vertical="center"/>
    </xf>
    <xf numFmtId="0" fontId="0" fillId="0" borderId="11" xfId="0" applyBorder="1" applyAlignment="1">
      <alignment horizontal="center" vertical="center"/>
    </xf>
    <xf numFmtId="0" fontId="0" fillId="0" borderId="7" xfId="0" applyBorder="1"/>
    <xf numFmtId="0" fontId="0" fillId="0" borderId="17" xfId="0" applyBorder="1" applyAlignment="1">
      <alignment horizontal="center" vertical="center"/>
    </xf>
    <xf numFmtId="0" fontId="0" fillId="0" borderId="41" xfId="0" applyBorder="1"/>
    <xf numFmtId="0" fontId="0" fillId="0" borderId="16" xfId="0" applyBorder="1" applyAlignment="1">
      <alignment horizontal="center" vertical="center"/>
    </xf>
    <xf numFmtId="0" fontId="0" fillId="0" borderId="8" xfId="0" applyBorder="1"/>
    <xf numFmtId="0" fontId="0" fillId="0" borderId="10" xfId="0" applyBorder="1" applyAlignment="1">
      <alignment horizontal="center" vertical="center"/>
    </xf>
    <xf numFmtId="0" fontId="0" fillId="0" borderId="21" xfId="0" applyBorder="1" applyAlignment="1">
      <alignment horizontal="center" vertical="center"/>
    </xf>
    <xf numFmtId="0" fontId="0" fillId="0" borderId="10" xfId="0" applyBorder="1"/>
    <xf numFmtId="0" fontId="0" fillId="0" borderId="21" xfId="0" applyBorder="1" applyAlignment="1">
      <alignment horizontal="center" vertical="center" wrapText="1"/>
    </xf>
    <xf numFmtId="0" fontId="29" fillId="0" borderId="24" xfId="4" applyBorder="1">
      <alignment vertical="center"/>
    </xf>
    <xf numFmtId="0" fontId="29" fillId="0" borderId="24" xfId="4" applyBorder="1" applyAlignment="1">
      <alignment vertical="center" wrapText="1"/>
    </xf>
    <xf numFmtId="0" fontId="3" fillId="0" borderId="24" xfId="0" applyFont="1" applyBorder="1" applyAlignment="1">
      <alignment vertical="top"/>
    </xf>
    <xf numFmtId="0" fontId="29" fillId="0" borderId="24" xfId="4" applyBorder="1" applyAlignment="1">
      <alignment horizontal="right" vertical="top"/>
    </xf>
    <xf numFmtId="0" fontId="29" fillId="0" borderId="42" xfId="4" applyBorder="1" applyAlignment="1">
      <alignment horizontal="center" vertical="center"/>
    </xf>
    <xf numFmtId="0" fontId="29" fillId="0" borderId="0" xfId="4" applyAlignment="1">
      <alignment horizontal="right" vertical="top"/>
    </xf>
    <xf numFmtId="0" fontId="34" fillId="0" borderId="0" xfId="4" applyFont="1" applyAlignment="1">
      <alignment horizontal="right" vertical="center"/>
    </xf>
    <xf numFmtId="0" fontId="33" fillId="0" borderId="0" xfId="4" applyFont="1" applyAlignment="1">
      <alignment horizontal="right" vertical="center"/>
    </xf>
    <xf numFmtId="0" fontId="33" fillId="0" borderId="0" xfId="4" applyFont="1">
      <alignment vertical="center"/>
    </xf>
    <xf numFmtId="0" fontId="33" fillId="0" borderId="0" xfId="4" applyFont="1" applyAlignment="1">
      <alignment vertical="center" shrinkToFit="1"/>
    </xf>
    <xf numFmtId="0" fontId="31" fillId="0" borderId="18" xfId="4" applyFont="1" applyBorder="1" applyAlignment="1">
      <alignment horizontal="center" vertical="center" shrinkToFit="1"/>
    </xf>
    <xf numFmtId="0" fontId="31" fillId="0" borderId="44" xfId="4" applyFont="1" applyBorder="1" applyAlignment="1">
      <alignment horizontal="center" vertical="center" shrinkToFit="1"/>
    </xf>
    <xf numFmtId="0" fontId="31" fillId="0" borderId="20" xfId="4" applyFont="1" applyBorder="1" applyAlignment="1">
      <alignment horizontal="center" vertical="center" shrinkToFit="1"/>
    </xf>
    <xf numFmtId="0" fontId="31" fillId="0" borderId="19" xfId="4" applyFont="1" applyBorder="1" applyAlignment="1">
      <alignment horizontal="center" vertical="center" shrinkToFit="1"/>
    </xf>
    <xf numFmtId="0" fontId="31" fillId="0" borderId="45" xfId="4" applyFont="1" applyBorder="1">
      <alignment vertical="center"/>
    </xf>
    <xf numFmtId="0" fontId="12" fillId="0" borderId="21" xfId="0" applyFont="1" applyBorder="1" applyAlignment="1">
      <alignment horizontal="distributed" vertical="center"/>
    </xf>
    <xf numFmtId="0" fontId="0" fillId="0" borderId="10" xfId="0" applyBorder="1" applyAlignment="1">
      <alignment horizontal="distributed" vertical="center"/>
    </xf>
    <xf numFmtId="0" fontId="0" fillId="0" borderId="10" xfId="0" applyBorder="1" applyAlignment="1">
      <alignment horizontal="center" wrapText="1"/>
    </xf>
    <xf numFmtId="0" fontId="12" fillId="0" borderId="11" xfId="0" applyFont="1" applyBorder="1"/>
    <xf numFmtId="0" fontId="3" fillId="0" borderId="0" xfId="0" applyFont="1" applyAlignment="1">
      <alignment horizontal="center"/>
    </xf>
    <xf numFmtId="0" fontId="1" fillId="0" borderId="30" xfId="0" applyFont="1" applyBorder="1" applyAlignment="1">
      <alignment horizontal="center" vertical="center"/>
    </xf>
    <xf numFmtId="0" fontId="0" fillId="3" borderId="31" xfId="0" applyFill="1" applyBorder="1" applyAlignment="1" applyProtection="1">
      <alignment horizontal="center" vertical="center" wrapText="1"/>
      <protection locked="0"/>
    </xf>
    <xf numFmtId="0" fontId="1" fillId="3" borderId="31" xfId="0" applyFont="1" applyFill="1" applyBorder="1" applyAlignment="1" applyProtection="1">
      <alignment horizontal="center" vertical="center" wrapText="1"/>
      <protection locked="0"/>
    </xf>
    <xf numFmtId="0" fontId="17" fillId="0" borderId="0" xfId="0" applyFont="1"/>
    <xf numFmtId="189" fontId="0" fillId="0" borderId="0" xfId="0" applyNumberFormat="1" applyAlignment="1">
      <alignment horizontal="center" vertical="center"/>
    </xf>
    <xf numFmtId="0" fontId="35" fillId="0" borderId="24" xfId="4" applyFont="1" applyBorder="1" applyAlignment="1">
      <alignment horizontal="left"/>
    </xf>
    <xf numFmtId="0" fontId="29" fillId="0" borderId="5" xfId="4" applyBorder="1" applyAlignment="1">
      <alignment horizontal="center" vertical="center"/>
    </xf>
    <xf numFmtId="0" fontId="31" fillId="0" borderId="4" xfId="4" applyFont="1" applyBorder="1" applyAlignment="1">
      <alignment horizontal="center" vertical="center" wrapText="1"/>
    </xf>
    <xf numFmtId="0" fontId="3" fillId="5" borderId="46" xfId="0" applyFont="1" applyFill="1" applyBorder="1"/>
    <xf numFmtId="0" fontId="0" fillId="0" borderId="1" xfId="0" applyBorder="1"/>
    <xf numFmtId="185" fontId="3" fillId="0" borderId="1" xfId="2" applyNumberFormat="1" applyFont="1" applyFill="1" applyBorder="1" applyAlignment="1" applyProtection="1">
      <alignment horizontal="right" vertical="center"/>
    </xf>
    <xf numFmtId="185" fontId="3" fillId="0" borderId="47" xfId="2" applyNumberFormat="1" applyFont="1" applyFill="1" applyBorder="1" applyAlignment="1" applyProtection="1">
      <alignment horizontal="right" vertical="center"/>
    </xf>
    <xf numFmtId="177" fontId="0" fillId="0" borderId="1" xfId="0" applyNumberFormat="1" applyBorder="1"/>
    <xf numFmtId="0" fontId="1" fillId="6" borderId="2" xfId="0" applyFont="1" applyFill="1" applyBorder="1" applyAlignment="1">
      <alignment horizontal="center" vertical="center"/>
    </xf>
    <xf numFmtId="0" fontId="1" fillId="6" borderId="31" xfId="0" applyFont="1" applyFill="1" applyBorder="1" applyAlignment="1">
      <alignment horizontal="center" vertical="center"/>
    </xf>
    <xf numFmtId="0" fontId="1" fillId="6" borderId="44" xfId="0"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176" fontId="3" fillId="0" borderId="38" xfId="0" applyNumberFormat="1" applyFont="1" applyBorder="1" applyAlignment="1">
      <alignment shrinkToFit="1"/>
    </xf>
    <xf numFmtId="181" fontId="3" fillId="6" borderId="31" xfId="0" applyNumberFormat="1" applyFont="1" applyFill="1" applyBorder="1" applyAlignment="1">
      <alignment shrinkToFit="1"/>
    </xf>
    <xf numFmtId="181" fontId="3" fillId="6" borderId="1" xfId="0" applyNumberFormat="1" applyFont="1" applyFill="1" applyBorder="1" applyAlignment="1">
      <alignment shrinkToFit="1"/>
    </xf>
    <xf numFmtId="176" fontId="3" fillId="6" borderId="31" xfId="0" applyNumberFormat="1" applyFont="1" applyFill="1" applyBorder="1" applyAlignment="1">
      <alignment shrinkToFit="1"/>
    </xf>
    <xf numFmtId="176" fontId="3" fillId="6" borderId="1" xfId="0" applyNumberFormat="1" applyFont="1" applyFill="1" applyBorder="1" applyAlignment="1">
      <alignment shrinkToFit="1"/>
    </xf>
    <xf numFmtId="0" fontId="3" fillId="0" borderId="42" xfId="0" applyFont="1" applyBorder="1"/>
    <xf numFmtId="0" fontId="3" fillId="0" borderId="1" xfId="0" applyFont="1" applyBorder="1" applyAlignment="1">
      <alignment horizontal="center" vertical="center"/>
    </xf>
    <xf numFmtId="189" fontId="36" fillId="6" borderId="38" xfId="0" applyNumberFormat="1" applyFont="1" applyFill="1" applyBorder="1" applyAlignment="1">
      <alignment horizontal="center" vertical="center"/>
    </xf>
    <xf numFmtId="187" fontId="36" fillId="6" borderId="12" xfId="2" applyNumberFormat="1" applyFont="1" applyFill="1" applyBorder="1" applyAlignment="1" applyProtection="1">
      <alignment horizontal="center" vertical="center"/>
    </xf>
    <xf numFmtId="187" fontId="36" fillId="6" borderId="12" xfId="0" applyNumberFormat="1" applyFont="1" applyFill="1" applyBorder="1" applyAlignment="1">
      <alignment horizontal="center" vertical="center"/>
    </xf>
    <xf numFmtId="189" fontId="36" fillId="6" borderId="42" xfId="0" applyNumberFormat="1" applyFont="1" applyFill="1" applyBorder="1" applyAlignment="1">
      <alignment horizontal="center" vertical="center" wrapText="1"/>
    </xf>
    <xf numFmtId="0" fontId="4" fillId="4" borderId="0" xfId="0" applyFont="1" applyFill="1" applyAlignment="1" applyProtection="1">
      <alignment horizontal="center" vertical="center"/>
      <protection locked="0"/>
    </xf>
    <xf numFmtId="0" fontId="4" fillId="0" borderId="50" xfId="0" applyFont="1" applyBorder="1" applyAlignment="1">
      <alignment horizontal="center" vertical="center"/>
    </xf>
    <xf numFmtId="0" fontId="4" fillId="0" borderId="50" xfId="0" applyFont="1" applyBorder="1" applyAlignment="1">
      <alignment vertical="center"/>
    </xf>
    <xf numFmtId="0" fontId="4" fillId="0" borderId="40" xfId="0" applyFont="1" applyBorder="1" applyAlignment="1">
      <alignment vertical="center"/>
    </xf>
    <xf numFmtId="0" fontId="4" fillId="0" borderId="51" xfId="0" applyFont="1" applyBorder="1" applyAlignment="1">
      <alignment vertical="center"/>
    </xf>
    <xf numFmtId="180" fontId="3" fillId="0" borderId="47" xfId="0" applyNumberFormat="1" applyFont="1" applyBorder="1" applyAlignment="1">
      <alignment shrinkToFit="1"/>
    </xf>
    <xf numFmtId="189" fontId="36" fillId="6" borderId="52" xfId="0" applyNumberFormat="1" applyFont="1" applyFill="1" applyBorder="1" applyAlignment="1">
      <alignment horizontal="center" vertical="center"/>
    </xf>
    <xf numFmtId="189" fontId="36" fillId="6" borderId="53" xfId="0" applyNumberFormat="1" applyFont="1" applyFill="1" applyBorder="1" applyAlignment="1">
      <alignment horizontal="center" vertical="center" wrapText="1"/>
    </xf>
    <xf numFmtId="49" fontId="3" fillId="6" borderId="1" xfId="0" applyNumberFormat="1" applyFont="1" applyFill="1" applyBorder="1" applyAlignment="1">
      <alignment shrinkToFit="1"/>
    </xf>
    <xf numFmtId="0" fontId="3" fillId="6" borderId="1" xfId="0" applyFont="1" applyFill="1" applyBorder="1" applyAlignment="1">
      <alignment shrinkToFit="1"/>
    </xf>
    <xf numFmtId="178" fontId="3" fillId="6" borderId="1" xfId="0" applyNumberFormat="1" applyFont="1" applyFill="1" applyBorder="1" applyAlignment="1">
      <alignment shrinkToFit="1"/>
    </xf>
    <xf numFmtId="177" fontId="3" fillId="6" borderId="1" xfId="0" applyNumberFormat="1" applyFont="1" applyFill="1" applyBorder="1" applyAlignment="1">
      <alignment shrinkToFit="1"/>
    </xf>
    <xf numFmtId="0" fontId="37" fillId="0" borderId="0" xfId="4" applyFont="1">
      <alignment vertical="center"/>
    </xf>
    <xf numFmtId="187" fontId="36" fillId="6" borderId="40" xfId="0" applyNumberFormat="1" applyFont="1" applyFill="1" applyBorder="1" applyAlignment="1">
      <alignment horizontal="center" vertical="center"/>
    </xf>
    <xf numFmtId="0" fontId="29" fillId="0" borderId="23" xfId="4" applyBorder="1" applyAlignment="1">
      <alignment horizontal="center" vertical="center"/>
    </xf>
    <xf numFmtId="0" fontId="0" fillId="0" borderId="43" xfId="0" applyBorder="1" applyAlignment="1">
      <alignment horizontal="center" vertical="center"/>
    </xf>
    <xf numFmtId="0" fontId="1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0" fillId="0" borderId="54" xfId="0" applyBorder="1" applyAlignment="1">
      <alignment horizontal="center" vertical="center" wrapText="1"/>
    </xf>
    <xf numFmtId="189" fontId="0" fillId="0" borderId="38" xfId="0" applyNumberFormat="1" applyBorder="1" applyAlignment="1">
      <alignment horizontal="center" vertical="center"/>
    </xf>
    <xf numFmtId="187" fontId="0" fillId="0" borderId="12" xfId="0" applyNumberFormat="1" applyBorder="1" applyAlignment="1">
      <alignment horizontal="center" vertical="center"/>
    </xf>
    <xf numFmtId="187" fontId="0" fillId="0" borderId="40" xfId="0" applyNumberFormat="1" applyBorder="1" applyAlignment="1">
      <alignment horizontal="center" vertical="center"/>
    </xf>
    <xf numFmtId="189" fontId="0" fillId="4" borderId="52" xfId="0" applyNumberFormat="1" applyFill="1" applyBorder="1" applyAlignment="1" applyProtection="1">
      <alignment horizontal="center" vertical="center"/>
      <protection locked="0"/>
    </xf>
    <xf numFmtId="0" fontId="38" fillId="0" borderId="23" xfId="4" applyFont="1" applyBorder="1" applyAlignment="1">
      <alignment horizontal="left" vertical="center"/>
    </xf>
    <xf numFmtId="179" fontId="1" fillId="0" borderId="5" xfId="0" applyNumberFormat="1" applyFont="1" applyBorder="1" applyAlignment="1">
      <alignment horizontal="center" vertical="center"/>
    </xf>
    <xf numFmtId="177" fontId="1" fillId="0" borderId="55" xfId="0" applyNumberFormat="1" applyFont="1" applyBorder="1" applyAlignment="1">
      <alignment horizontal="center" vertical="center"/>
    </xf>
    <xf numFmtId="177" fontId="1" fillId="0" borderId="46" xfId="0" applyNumberFormat="1" applyFont="1" applyBorder="1" applyAlignment="1">
      <alignment horizontal="center" vertical="center"/>
    </xf>
    <xf numFmtId="0" fontId="31" fillId="0" borderId="18" xfId="4" applyFont="1" applyBorder="1" applyAlignment="1">
      <alignment horizontal="center" vertical="center"/>
    </xf>
    <xf numFmtId="179" fontId="1" fillId="0" borderId="19" xfId="0" applyNumberFormat="1" applyFont="1" applyBorder="1" applyAlignment="1">
      <alignment horizontal="center" vertical="center"/>
    </xf>
    <xf numFmtId="0" fontId="0" fillId="0" borderId="7" xfId="0" applyBorder="1" applyAlignment="1">
      <alignment vertical="center"/>
    </xf>
    <xf numFmtId="0" fontId="0" fillId="0" borderId="41" xfId="0" applyBorder="1" applyAlignment="1">
      <alignment vertical="center"/>
    </xf>
    <xf numFmtId="0" fontId="0" fillId="0" borderId="8" xfId="0" applyBorder="1" applyAlignment="1">
      <alignment vertical="center"/>
    </xf>
    <xf numFmtId="0" fontId="0" fillId="0" borderId="0" xfId="0" applyAlignment="1">
      <alignment vertical="center"/>
    </xf>
    <xf numFmtId="0" fontId="0" fillId="3" borderId="1" xfId="0"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29" fillId="0" borderId="0" xfId="4" applyAlignment="1">
      <alignment horizontal="right" vertical="center"/>
    </xf>
    <xf numFmtId="0" fontId="12" fillId="0" borderId="0" xfId="0" applyFont="1" applyAlignment="1">
      <alignment horizontal="distributed" vertical="center"/>
    </xf>
    <xf numFmtId="0" fontId="0" fillId="0" borderId="0" xfId="0" applyAlignment="1">
      <alignment horizontal="distributed" vertical="center"/>
    </xf>
    <xf numFmtId="0" fontId="3" fillId="0" borderId="0" xfId="0" applyFont="1" applyAlignment="1">
      <alignment vertical="center" wrapText="1"/>
    </xf>
    <xf numFmtId="0" fontId="13" fillId="0" borderId="0" xfId="0" applyFont="1" applyAlignment="1">
      <alignment vertical="center"/>
    </xf>
    <xf numFmtId="0" fontId="12" fillId="4" borderId="0" xfId="0" applyFont="1" applyFill="1" applyAlignment="1" applyProtection="1">
      <alignment horizontal="center" vertical="center"/>
      <protection locked="0"/>
    </xf>
    <xf numFmtId="0" fontId="12" fillId="0" borderId="57"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8" fontId="12"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2" fillId="0" borderId="0" xfId="0" applyFont="1" applyAlignment="1">
      <alignment vertical="center" wrapText="1"/>
    </xf>
    <xf numFmtId="0" fontId="0" fillId="0" borderId="0" xfId="0" applyAlignment="1">
      <alignment horizontal="left" vertical="center" shrinkToFit="1"/>
    </xf>
    <xf numFmtId="0" fontId="12" fillId="0" borderId="0" xfId="0" applyFont="1"/>
    <xf numFmtId="38" fontId="29" fillId="0" borderId="0" xfId="2" applyFont="1" applyFill="1" applyBorder="1" applyAlignment="1" applyProtection="1">
      <alignment vertical="center"/>
    </xf>
    <xf numFmtId="0" fontId="39"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177" fontId="3" fillId="3" borderId="21" xfId="0" applyNumberFormat="1" applyFont="1" applyFill="1" applyBorder="1" applyAlignment="1" applyProtection="1">
      <alignment shrinkToFit="1"/>
      <protection locked="0"/>
    </xf>
    <xf numFmtId="0" fontId="3" fillId="3" borderId="58" xfId="0" applyFont="1" applyFill="1" applyBorder="1" applyAlignment="1" applyProtection="1">
      <alignment shrinkToFit="1"/>
      <protection locked="0"/>
    </xf>
    <xf numFmtId="0" fontId="3" fillId="3" borderId="12" xfId="0" applyFont="1" applyFill="1" applyBorder="1" applyAlignment="1" applyProtection="1">
      <alignment shrinkToFit="1"/>
      <protection locked="0"/>
    </xf>
    <xf numFmtId="49" fontId="3" fillId="6" borderId="12" xfId="0" applyNumberFormat="1" applyFont="1" applyFill="1" applyBorder="1" applyAlignment="1">
      <alignment shrinkToFit="1"/>
    </xf>
    <xf numFmtId="0" fontId="3" fillId="6" borderId="12" xfId="0" applyFont="1" applyFill="1" applyBorder="1" applyAlignment="1">
      <alignment shrinkToFit="1"/>
    </xf>
    <xf numFmtId="178" fontId="3" fillId="6" borderId="12" xfId="0" applyNumberFormat="1" applyFont="1" applyFill="1" applyBorder="1" applyAlignment="1">
      <alignment shrinkToFit="1"/>
    </xf>
    <xf numFmtId="177" fontId="3" fillId="6" borderId="12" xfId="0" applyNumberFormat="1" applyFont="1" applyFill="1" applyBorder="1" applyAlignment="1">
      <alignment shrinkToFit="1"/>
    </xf>
    <xf numFmtId="181" fontId="3" fillId="6" borderId="12" xfId="0" applyNumberFormat="1" applyFont="1" applyFill="1" applyBorder="1" applyAlignment="1">
      <alignment shrinkToFit="1"/>
    </xf>
    <xf numFmtId="180" fontId="3" fillId="0" borderId="12" xfId="0" applyNumberFormat="1" applyFont="1" applyBorder="1" applyAlignment="1">
      <alignment shrinkToFit="1"/>
    </xf>
    <xf numFmtId="185" fontId="3" fillId="0" borderId="12" xfId="2" applyNumberFormat="1" applyFont="1" applyFill="1" applyBorder="1" applyAlignment="1" applyProtection="1">
      <alignment horizontal="right" vertical="center"/>
    </xf>
    <xf numFmtId="176" fontId="3" fillId="6" borderId="12" xfId="0" applyNumberFormat="1" applyFont="1" applyFill="1" applyBorder="1" applyAlignment="1">
      <alignment shrinkToFit="1"/>
    </xf>
    <xf numFmtId="176" fontId="3" fillId="0" borderId="12" xfId="0" applyNumberFormat="1" applyFont="1" applyBorder="1" applyAlignment="1">
      <alignment shrinkToFit="1"/>
    </xf>
    <xf numFmtId="177" fontId="3" fillId="3" borderId="59" xfId="0" applyNumberFormat="1" applyFont="1" applyFill="1" applyBorder="1" applyAlignment="1" applyProtection="1">
      <alignment shrinkToFit="1"/>
      <protection locked="0"/>
    </xf>
    <xf numFmtId="178" fontId="3" fillId="3" borderId="1" xfId="0" applyNumberFormat="1" applyFont="1" applyFill="1" applyBorder="1" applyAlignment="1" applyProtection="1">
      <alignment shrinkToFit="1"/>
      <protection locked="0"/>
    </xf>
    <xf numFmtId="178" fontId="3" fillId="3" borderId="12" xfId="0" applyNumberFormat="1" applyFont="1" applyFill="1" applyBorder="1" applyAlignment="1" applyProtection="1">
      <alignment shrinkToFit="1"/>
      <protection locked="0"/>
    </xf>
    <xf numFmtId="0" fontId="5" fillId="7" borderId="1" xfId="0" applyFont="1" applyFill="1" applyBorder="1" applyAlignment="1">
      <alignment vertical="center" wrapText="1"/>
    </xf>
    <xf numFmtId="38" fontId="3" fillId="0" borderId="0" xfId="2" applyFont="1" applyFill="1" applyProtection="1"/>
    <xf numFmtId="0" fontId="16" fillId="0" borderId="9" xfId="0" applyFont="1" applyBorder="1" applyAlignment="1">
      <alignment horizontal="left" vertical="center"/>
    </xf>
    <xf numFmtId="0" fontId="16" fillId="0" borderId="42" xfId="0" applyFont="1" applyBorder="1" applyAlignment="1">
      <alignment horizontal="left" vertical="center"/>
    </xf>
    <xf numFmtId="0" fontId="35" fillId="0" borderId="0" xfId="4" applyFont="1">
      <alignment vertical="center"/>
    </xf>
    <xf numFmtId="0" fontId="16" fillId="0" borderId="0" xfId="0" applyFont="1" applyAlignment="1">
      <alignment horizontal="left" vertical="center"/>
    </xf>
    <xf numFmtId="0" fontId="4" fillId="0" borderId="0" xfId="0" applyFont="1" applyAlignment="1">
      <alignment horizontal="center" vertical="center"/>
    </xf>
    <xf numFmtId="0" fontId="40" fillId="4" borderId="38" xfId="0" applyFont="1" applyFill="1" applyBorder="1" applyAlignment="1" applyProtection="1">
      <alignment horizontal="center" vertical="center" wrapText="1"/>
      <protection locked="0"/>
    </xf>
    <xf numFmtId="0" fontId="40" fillId="4" borderId="60" xfId="0" applyFont="1" applyFill="1" applyBorder="1" applyAlignment="1" applyProtection="1">
      <alignment horizontal="center" vertical="center" wrapText="1"/>
      <protection locked="0"/>
    </xf>
    <xf numFmtId="0" fontId="40" fillId="4" borderId="61" xfId="0" applyFont="1" applyFill="1" applyBorder="1" applyAlignment="1" applyProtection="1">
      <alignment horizontal="center" vertical="center" wrapText="1"/>
      <protection locked="0"/>
    </xf>
    <xf numFmtId="0" fontId="40" fillId="0" borderId="0" xfId="0" applyFont="1" applyAlignment="1">
      <alignment horizontal="left" vertical="center" wrapText="1"/>
    </xf>
    <xf numFmtId="0" fontId="40" fillId="4" borderId="62" xfId="0" applyFont="1" applyFill="1" applyBorder="1" applyAlignment="1" applyProtection="1">
      <alignment horizontal="left" vertical="center" wrapText="1"/>
      <protection locked="0"/>
    </xf>
    <xf numFmtId="0" fontId="40" fillId="0" borderId="51" xfId="0" applyFont="1" applyBorder="1" applyAlignment="1">
      <alignment horizontal="left" vertical="center" wrapText="1"/>
    </xf>
    <xf numFmtId="0" fontId="40" fillId="4" borderId="44" xfId="0" applyFont="1" applyFill="1" applyBorder="1" applyAlignment="1" applyProtection="1">
      <alignment horizontal="center" vertical="center" wrapText="1"/>
      <protection locked="0"/>
    </xf>
    <xf numFmtId="0" fontId="40" fillId="4" borderId="47" xfId="0" applyFont="1" applyFill="1" applyBorder="1" applyAlignment="1" applyProtection="1">
      <alignment horizontal="center" vertical="center" wrapText="1"/>
      <protection locked="0"/>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4" borderId="65" xfId="0" applyFont="1" applyFill="1" applyBorder="1" applyAlignment="1" applyProtection="1">
      <alignment horizontal="center" vertical="center" wrapText="1"/>
      <protection locked="0"/>
    </xf>
    <xf numFmtId="0" fontId="40" fillId="4" borderId="13" xfId="0" applyFont="1" applyFill="1" applyBorder="1" applyAlignment="1" applyProtection="1">
      <alignment horizontal="center" vertical="center" wrapText="1"/>
      <protection locked="0"/>
    </xf>
    <xf numFmtId="0" fontId="40" fillId="0" borderId="24" xfId="0" applyFont="1" applyBorder="1" applyAlignment="1">
      <alignment horizontal="left" vertical="center" wrapText="1"/>
    </xf>
    <xf numFmtId="0" fontId="40" fillId="4" borderId="66" xfId="0" applyFont="1" applyFill="1" applyBorder="1" applyAlignment="1" applyProtection="1">
      <alignment horizontal="left" vertical="center" wrapText="1"/>
      <protection locked="0"/>
    </xf>
    <xf numFmtId="0" fontId="40" fillId="0" borderId="67" xfId="0" applyFont="1" applyBorder="1" applyAlignment="1">
      <alignment horizontal="left" vertical="center" wrapText="1"/>
    </xf>
    <xf numFmtId="0" fontId="29" fillId="0" borderId="0" xfId="4" applyAlignment="1">
      <alignment vertical="center" wrapText="1"/>
    </xf>
    <xf numFmtId="0" fontId="5" fillId="4" borderId="68" xfId="0" applyFont="1" applyFill="1" applyBorder="1" applyProtection="1">
      <protection locked="0"/>
    </xf>
    <xf numFmtId="0" fontId="5" fillId="4" borderId="5" xfId="0" applyFont="1" applyFill="1" applyBorder="1" applyProtection="1">
      <protection locked="0"/>
    </xf>
    <xf numFmtId="0" fontId="5" fillId="4" borderId="20" xfId="0" applyFont="1" applyFill="1" applyBorder="1" applyProtection="1">
      <protection locked="0"/>
    </xf>
    <xf numFmtId="0" fontId="42" fillId="0" borderId="0" xfId="0" applyFont="1"/>
    <xf numFmtId="0" fontId="43" fillId="0" borderId="0" xfId="0" applyFont="1" applyAlignment="1">
      <alignment horizontal="right"/>
    </xf>
    <xf numFmtId="0" fontId="40" fillId="0" borderId="0" xfId="0" applyFont="1" applyAlignment="1">
      <alignment vertical="top"/>
    </xf>
    <xf numFmtId="0" fontId="40" fillId="0" borderId="0" xfId="0" applyFont="1" applyAlignment="1">
      <alignment horizontal="right"/>
    </xf>
    <xf numFmtId="0" fontId="40" fillId="0" borderId="0" xfId="0" applyFont="1"/>
    <xf numFmtId="0" fontId="40" fillId="0" borderId="16" xfId="0" applyFont="1" applyBorder="1" applyAlignment="1">
      <alignment horizontal="left" vertical="center" wrapText="1"/>
    </xf>
    <xf numFmtId="0" fontId="40" fillId="4" borderId="6" xfId="0" applyFont="1" applyFill="1" applyBorder="1" applyAlignment="1" applyProtection="1">
      <alignment horizontal="left" vertical="center" wrapText="1"/>
      <protection locked="0"/>
    </xf>
    <xf numFmtId="0" fontId="18" fillId="0" borderId="0" xfId="0" applyFont="1" applyAlignment="1">
      <alignment horizontal="left" vertical="top" wrapText="1"/>
    </xf>
    <xf numFmtId="0" fontId="48" fillId="0" borderId="0" xfId="0" applyFont="1"/>
    <xf numFmtId="186" fontId="0" fillId="0" borderId="42" xfId="0" applyNumberFormat="1" applyBorder="1" applyAlignment="1">
      <alignment horizontal="center" vertical="center" wrapText="1"/>
    </xf>
    <xf numFmtId="186" fontId="0" fillId="4" borderId="53" xfId="0" applyNumberFormat="1" applyFill="1" applyBorder="1" applyAlignment="1" applyProtection="1">
      <alignment horizontal="center" vertical="center" wrapText="1"/>
      <protection locked="0"/>
    </xf>
    <xf numFmtId="58" fontId="12" fillId="0" borderId="0" xfId="0" applyNumberFormat="1" applyFont="1" applyAlignment="1">
      <alignment horizontal="right" vertical="center"/>
    </xf>
    <xf numFmtId="0" fontId="3" fillId="6" borderId="21" xfId="0" applyFont="1" applyFill="1" applyBorder="1" applyAlignment="1">
      <alignment horizontal="center" vertical="center" wrapText="1"/>
    </xf>
    <xf numFmtId="0" fontId="3" fillId="6" borderId="48" xfId="0" applyFont="1" applyFill="1" applyBorder="1" applyAlignment="1">
      <alignment horizontal="center" vertical="center" wrapText="1"/>
    </xf>
    <xf numFmtId="184" fontId="29" fillId="4" borderId="36" xfId="4" applyNumberFormat="1" applyFill="1" applyBorder="1" applyAlignment="1" applyProtection="1">
      <alignment horizontal="center" vertical="center" shrinkToFit="1"/>
      <protection locked="0"/>
    </xf>
    <xf numFmtId="184" fontId="29" fillId="4" borderId="37" xfId="4" applyNumberFormat="1" applyFill="1" applyBorder="1" applyAlignment="1" applyProtection="1">
      <alignment horizontal="center" vertical="center" shrinkToFit="1"/>
      <protection locked="0"/>
    </xf>
    <xf numFmtId="184" fontId="29" fillId="4" borderId="38" xfId="4" applyNumberFormat="1" applyFill="1" applyBorder="1" applyAlignment="1" applyProtection="1">
      <alignment horizontal="center" vertical="center" shrinkToFit="1"/>
      <protection locked="0"/>
    </xf>
    <xf numFmtId="184" fontId="1" fillId="0" borderId="56" xfId="0" applyNumberFormat="1" applyFont="1" applyBorder="1" applyAlignment="1">
      <alignment horizontal="center" vertical="center" shrinkToFit="1"/>
    </xf>
    <xf numFmtId="184" fontId="29" fillId="4" borderId="39" xfId="4" applyNumberFormat="1" applyFill="1" applyBorder="1" applyAlignment="1" applyProtection="1">
      <alignment horizontal="center" vertical="center" shrinkToFit="1"/>
      <protection locked="0"/>
    </xf>
    <xf numFmtId="184" fontId="29" fillId="4" borderId="4" xfId="4" applyNumberFormat="1" applyFill="1" applyBorder="1" applyAlignment="1" applyProtection="1">
      <alignment horizontal="center" vertical="center" shrinkToFit="1"/>
      <protection locked="0"/>
    </xf>
    <xf numFmtId="184" fontId="29" fillId="4" borderId="1" xfId="4" applyNumberFormat="1" applyFill="1" applyBorder="1" applyAlignment="1" applyProtection="1">
      <alignment horizontal="center" vertical="center" shrinkToFit="1"/>
      <protection locked="0"/>
    </xf>
    <xf numFmtId="184" fontId="1" fillId="0" borderId="5" xfId="0" applyNumberFormat="1" applyFont="1" applyBorder="1" applyAlignment="1">
      <alignment horizontal="center" vertical="center" shrinkToFit="1"/>
    </xf>
    <xf numFmtId="184" fontId="29" fillId="4" borderId="10" xfId="4" applyNumberFormat="1" applyFill="1" applyBorder="1" applyAlignment="1" applyProtection="1">
      <alignment horizontal="center" vertical="center" shrinkToFit="1"/>
      <protection locked="0"/>
    </xf>
    <xf numFmtId="182" fontId="29" fillId="0" borderId="28" xfId="4" applyNumberFormat="1" applyBorder="1" applyAlignment="1">
      <alignment horizontal="center" vertical="center" shrinkToFit="1"/>
    </xf>
    <xf numFmtId="182" fontId="29" fillId="0" borderId="13" xfId="4" applyNumberFormat="1" applyBorder="1" applyAlignment="1">
      <alignment horizontal="center" vertical="center" shrinkToFit="1"/>
    </xf>
    <xf numFmtId="182" fontId="29" fillId="0" borderId="29" xfId="4" applyNumberFormat="1" applyBorder="1" applyAlignment="1">
      <alignment horizontal="center" vertical="center" shrinkToFit="1"/>
    </xf>
    <xf numFmtId="182" fontId="29" fillId="0" borderId="40" xfId="4" applyNumberFormat="1" applyBorder="1" applyAlignment="1">
      <alignment horizontal="center" vertical="center" shrinkToFit="1"/>
    </xf>
    <xf numFmtId="187" fontId="29" fillId="0" borderId="34" xfId="4" applyNumberFormat="1" applyBorder="1" applyAlignment="1">
      <alignment horizontal="center" vertical="center" shrinkToFit="1"/>
    </xf>
    <xf numFmtId="0" fontId="33" fillId="0" borderId="43" xfId="4" applyFont="1" applyBorder="1" applyAlignment="1">
      <alignment horizontal="center" vertical="center" wrapText="1"/>
    </xf>
    <xf numFmtId="0" fontId="41" fillId="0" borderId="14" xfId="0" applyFont="1" applyBorder="1" applyAlignment="1">
      <alignment horizontal="center" vertical="center" wrapText="1"/>
    </xf>
    <xf numFmtId="0" fontId="5" fillId="2" borderId="35" xfId="0" applyFont="1" applyFill="1" applyBorder="1" applyAlignment="1">
      <alignment vertical="center" shrinkToFit="1"/>
    </xf>
    <xf numFmtId="0" fontId="1" fillId="6" borderId="37" xfId="0" applyFont="1" applyFill="1" applyBorder="1" applyAlignment="1">
      <alignment horizontal="center" vertical="center"/>
    </xf>
    <xf numFmtId="0" fontId="1" fillId="6" borderId="91" xfId="0" applyFont="1" applyFill="1" applyBorder="1" applyAlignment="1">
      <alignment horizontal="center" vertical="center"/>
    </xf>
    <xf numFmtId="0" fontId="1" fillId="6" borderId="39" xfId="0" applyFont="1" applyFill="1" applyBorder="1" applyAlignment="1">
      <alignment horizontal="center" vertical="center"/>
    </xf>
    <xf numFmtId="0" fontId="45" fillId="0" borderId="42" xfId="0" applyFont="1" applyBorder="1" applyAlignment="1">
      <alignment horizontal="left" vertical="center"/>
    </xf>
    <xf numFmtId="0" fontId="45" fillId="0" borderId="0" xfId="0" applyFont="1" applyAlignment="1">
      <alignment horizontal="left" vertical="center"/>
    </xf>
    <xf numFmtId="0" fontId="3" fillId="0" borderId="12" xfId="0" applyFont="1" applyBorder="1" applyAlignment="1">
      <alignment horizontal="center" vertical="center" wrapText="1"/>
    </xf>
    <xf numFmtId="0" fontId="3" fillId="0" borderId="0" xfId="0" applyFont="1" applyAlignment="1">
      <alignment horizontal="center" vertical="center"/>
    </xf>
    <xf numFmtId="0" fontId="29" fillId="0" borderId="18" xfId="4" applyBorder="1" applyAlignment="1">
      <alignment horizontal="center" vertical="center"/>
    </xf>
    <xf numFmtId="0" fontId="0" fillId="0" borderId="19" xfId="0" applyBorder="1" applyAlignment="1">
      <alignment horizontal="center" vertical="center"/>
    </xf>
    <xf numFmtId="179" fontId="0" fillId="0" borderId="86" xfId="0" applyNumberFormat="1" applyBorder="1" applyAlignment="1">
      <alignment horizontal="center" vertical="center" wrapText="1"/>
    </xf>
    <xf numFmtId="0" fontId="46" fillId="0" borderId="0" xfId="4" applyFont="1">
      <alignment vertical="center"/>
    </xf>
    <xf numFmtId="0" fontId="0" fillId="0" borderId="36" xfId="0" applyBorder="1" applyAlignment="1">
      <alignment horizontal="center" vertical="center" shrinkToFit="1"/>
    </xf>
    <xf numFmtId="0" fontId="0" fillId="0" borderId="49" xfId="0" applyBorder="1" applyAlignment="1">
      <alignment horizontal="center" vertical="center" shrinkToFit="1"/>
    </xf>
    <xf numFmtId="0" fontId="0" fillId="0" borderId="27" xfId="0" applyBorder="1" applyAlignment="1">
      <alignment horizontal="center" vertical="center" shrinkToFit="1"/>
    </xf>
    <xf numFmtId="0" fontId="52" fillId="0" borderId="14" xfId="0" applyFont="1" applyBorder="1" applyAlignment="1">
      <alignment horizontal="center" vertical="center" wrapText="1"/>
    </xf>
    <xf numFmtId="177" fontId="1" fillId="0" borderId="104" xfId="0" applyNumberFormat="1" applyFont="1" applyBorder="1" applyAlignment="1">
      <alignment horizontal="center" vertical="center"/>
    </xf>
    <xf numFmtId="0" fontId="5" fillId="0" borderId="44" xfId="0" applyFont="1" applyBorder="1" applyAlignment="1">
      <alignment horizontal="center" vertical="center" wrapText="1"/>
    </xf>
    <xf numFmtId="0" fontId="5" fillId="0" borderId="11" xfId="0" applyFont="1" applyBorder="1" applyAlignment="1">
      <alignment horizontal="center" vertical="center" shrinkToFit="1"/>
    </xf>
    <xf numFmtId="0" fontId="10" fillId="0" borderId="44" xfId="0" applyFont="1" applyBorder="1" applyAlignment="1">
      <alignment horizontal="center" vertical="center"/>
    </xf>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3" fillId="0" borderId="11" xfId="0" applyFont="1" applyBorder="1"/>
    <xf numFmtId="0" fontId="3" fillId="0" borderId="22" xfId="0" applyFont="1" applyBorder="1"/>
    <xf numFmtId="38" fontId="3" fillId="0" borderId="22" xfId="2" applyFont="1" applyFill="1" applyBorder="1" applyProtection="1"/>
    <xf numFmtId="0" fontId="41" fillId="5" borderId="10" xfId="0" applyFont="1" applyFill="1" applyBorder="1" applyAlignment="1">
      <alignment wrapText="1"/>
    </xf>
    <xf numFmtId="0" fontId="5" fillId="5" borderId="1" xfId="0" applyFont="1" applyFill="1" applyBorder="1" applyAlignment="1">
      <alignment vertical="center" wrapText="1"/>
    </xf>
    <xf numFmtId="0" fontId="5" fillId="5" borderId="44" xfId="0" applyFont="1" applyFill="1" applyBorder="1" applyAlignment="1">
      <alignment vertical="center"/>
    </xf>
    <xf numFmtId="177" fontId="1" fillId="5" borderId="21" xfId="0" applyNumberFormat="1" applyFont="1" applyFill="1" applyBorder="1" applyAlignment="1">
      <alignment horizontal="right" vertical="center"/>
    </xf>
    <xf numFmtId="177" fontId="1" fillId="5" borderId="10" xfId="0" applyNumberFormat="1" applyFont="1" applyFill="1" applyBorder="1" applyAlignment="1">
      <alignment horizontal="left" vertical="center"/>
    </xf>
    <xf numFmtId="0" fontId="29" fillId="0" borderId="46" xfId="4" applyBorder="1" applyAlignment="1">
      <alignment horizontal="center" vertical="center"/>
    </xf>
    <xf numFmtId="0" fontId="13" fillId="0" borderId="0" xfId="0" applyFont="1" applyAlignment="1">
      <alignment horizontal="center" vertical="center"/>
    </xf>
    <xf numFmtId="0" fontId="13"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12" fillId="0" borderId="0" xfId="0" applyFont="1" applyAlignment="1">
      <alignment horizontal="left" vertical="center" wrapText="1"/>
    </xf>
    <xf numFmtId="0" fontId="5" fillId="0" borderId="0" xfId="0" applyFont="1" applyAlignment="1">
      <alignment horizontal="left" wrapText="1"/>
    </xf>
    <xf numFmtId="0" fontId="12" fillId="0" borderId="22" xfId="0" applyFont="1" applyBorder="1" applyAlignment="1">
      <alignment horizontal="center" vertical="center"/>
    </xf>
    <xf numFmtId="0" fontId="12" fillId="0" borderId="6" xfId="0" applyFont="1" applyBorder="1" applyAlignment="1">
      <alignment horizontal="center" vertical="center"/>
    </xf>
    <xf numFmtId="0" fontId="0" fillId="4" borderId="0" xfId="0" applyFill="1" applyAlignment="1" applyProtection="1">
      <alignment horizontal="center" vertical="center" shrinkToFit="1"/>
      <protection locked="0"/>
    </xf>
    <xf numFmtId="0" fontId="0" fillId="0" borderId="0" xfId="0" applyAlignment="1">
      <alignment vertical="center"/>
    </xf>
    <xf numFmtId="0" fontId="12" fillId="0" borderId="0" xfId="0" applyFont="1" applyAlignment="1">
      <alignment horizontal="distributed" vertical="center"/>
    </xf>
    <xf numFmtId="0" fontId="12" fillId="0" borderId="22" xfId="0" applyFont="1" applyBorder="1" applyAlignment="1">
      <alignment horizontal="left" vertical="center"/>
    </xf>
    <xf numFmtId="0" fontId="12" fillId="0" borderId="6" xfId="0" applyFont="1" applyBorder="1" applyAlignment="1">
      <alignment horizontal="left" vertical="center"/>
    </xf>
    <xf numFmtId="0" fontId="0" fillId="4" borderId="21" xfId="0" applyFill="1" applyBorder="1" applyAlignment="1" applyProtection="1">
      <alignment horizontal="center" vertical="center"/>
      <protection locked="0"/>
    </xf>
    <xf numFmtId="0" fontId="0" fillId="4" borderId="9" xfId="0" applyFill="1" applyBorder="1" applyAlignment="1" applyProtection="1">
      <alignment horizontal="center" vertical="center"/>
      <protection locked="0"/>
    </xf>
    <xf numFmtId="0" fontId="0" fillId="4" borderId="10" xfId="0" applyFill="1" applyBorder="1" applyAlignment="1" applyProtection="1">
      <alignment vertical="center"/>
      <protection locked="0"/>
    </xf>
    <xf numFmtId="0" fontId="0" fillId="0" borderId="22" xfId="0" applyBorder="1" applyAlignment="1">
      <alignment horizontal="distributed" vertical="center"/>
    </xf>
    <xf numFmtId="0" fontId="0" fillId="0" borderId="6" xfId="0" applyBorder="1" applyAlignment="1">
      <alignment horizontal="distributed" vertical="center"/>
    </xf>
    <xf numFmtId="0" fontId="0" fillId="0" borderId="9" xfId="0" applyBorder="1" applyAlignment="1">
      <alignment horizontal="distributed" vertical="center"/>
    </xf>
    <xf numFmtId="0" fontId="12" fillId="0" borderId="11" xfId="0" applyFont="1" applyBorder="1" applyAlignment="1">
      <alignment horizontal="distributed" vertical="center"/>
    </xf>
    <xf numFmtId="0" fontId="12" fillId="0" borderId="16" xfId="0" applyFont="1" applyBorder="1" applyAlignment="1">
      <alignment horizontal="distributed" vertical="center"/>
    </xf>
    <xf numFmtId="0" fontId="12" fillId="0" borderId="44" xfId="0" applyFont="1" applyBorder="1" applyAlignment="1">
      <alignment horizontal="center" vertical="center" textRotation="255"/>
    </xf>
    <xf numFmtId="0" fontId="0" fillId="0" borderId="61" xfId="0" applyBorder="1" applyAlignment="1">
      <alignment horizontal="center" vertical="center" textRotation="255"/>
    </xf>
    <xf numFmtId="0" fontId="0" fillId="0" borderId="47" xfId="0" applyBorder="1" applyAlignment="1">
      <alignment horizontal="center" vertical="center" textRotation="255"/>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188" fontId="0" fillId="4" borderId="0" xfId="0" applyNumberFormat="1" applyFill="1" applyAlignment="1" applyProtection="1">
      <alignment horizontal="center" vertical="center"/>
      <protection locked="0"/>
    </xf>
    <xf numFmtId="0" fontId="12" fillId="0" borderId="21" xfId="0" applyFont="1" applyBorder="1" applyAlignment="1">
      <alignment horizontal="center" vertical="center"/>
    </xf>
    <xf numFmtId="0" fontId="12" fillId="0" borderId="10" xfId="0" applyFont="1" applyBorder="1" applyAlignment="1">
      <alignment horizontal="center" vertical="center"/>
    </xf>
    <xf numFmtId="0" fontId="12" fillId="0" borderId="22" xfId="0" applyFont="1" applyBorder="1" applyAlignment="1">
      <alignment horizontal="right" vertical="center"/>
    </xf>
    <xf numFmtId="0" fontId="12" fillId="0" borderId="6" xfId="0" applyFont="1" applyBorder="1" applyAlignment="1">
      <alignment horizontal="right" vertical="center"/>
    </xf>
    <xf numFmtId="0" fontId="0" fillId="0" borderId="7"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left" vertical="center" wrapText="1"/>
    </xf>
    <xf numFmtId="178" fontId="0" fillId="4" borderId="21" xfId="0" applyNumberFormat="1" applyFill="1" applyBorder="1" applyAlignment="1" applyProtection="1">
      <alignment horizontal="center" vertical="center"/>
      <protection locked="0"/>
    </xf>
    <xf numFmtId="178" fontId="0" fillId="4" borderId="9"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16" xfId="0" applyBorder="1" applyAlignment="1">
      <alignment horizontal="center" vertical="center"/>
    </xf>
    <xf numFmtId="0" fontId="0" fillId="0" borderId="6" xfId="0" applyBorder="1" applyAlignment="1">
      <alignment horizontal="center" vertical="center"/>
    </xf>
    <xf numFmtId="0" fontId="1" fillId="0" borderId="1" xfId="0" applyFont="1" applyBorder="1" applyAlignment="1">
      <alignment vertical="center"/>
    </xf>
    <xf numFmtId="0" fontId="0" fillId="0" borderId="1" xfId="0" applyBorder="1" applyAlignment="1">
      <alignment vertical="center"/>
    </xf>
    <xf numFmtId="0" fontId="3" fillId="0" borderId="0" xfId="0" applyFont="1" applyAlignment="1">
      <alignment horizontal="left" vertical="center" wrapText="1"/>
    </xf>
    <xf numFmtId="0" fontId="12" fillId="0" borderId="21" xfId="0" applyFont="1"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12" fillId="0" borderId="17" xfId="0" applyFont="1" applyBorder="1" applyAlignment="1">
      <alignment horizontal="center" vertical="center"/>
    </xf>
    <xf numFmtId="0" fontId="12" fillId="0" borderId="0" xfId="0" applyFont="1" applyAlignment="1">
      <alignment horizontal="center" vertical="center"/>
    </xf>
    <xf numFmtId="0" fontId="0" fillId="4" borderId="22"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1" xfId="0" applyFill="1" applyBorder="1" applyAlignment="1" applyProtection="1">
      <alignment vertical="center" shrinkToFit="1"/>
      <protection locked="0"/>
    </xf>
    <xf numFmtId="0" fontId="0" fillId="0" borderId="0" xfId="0" applyAlignment="1">
      <alignment horizontal="distributed" vertical="center"/>
    </xf>
    <xf numFmtId="0" fontId="0" fillId="4" borderId="0" xfId="0" applyFill="1" applyAlignment="1" applyProtection="1">
      <alignment horizontal="left" vertical="center" shrinkToFit="1"/>
      <protection locked="0"/>
    </xf>
    <xf numFmtId="0" fontId="0" fillId="4" borderId="41" xfId="0" applyFill="1" applyBorder="1" applyAlignment="1" applyProtection="1">
      <alignment horizontal="left" vertical="center" shrinkToFit="1"/>
      <protection locked="0"/>
    </xf>
    <xf numFmtId="0" fontId="12" fillId="0" borderId="16" xfId="0" applyFont="1" applyBorder="1" applyAlignment="1">
      <alignment horizontal="center" vertical="center"/>
    </xf>
    <xf numFmtId="0" fontId="0" fillId="4" borderId="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12" fillId="0" borderId="21" xfId="0" applyFont="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9" xfId="0" applyBorder="1" applyAlignment="1">
      <alignment horizontal="distributed" vertical="center" wrapText="1"/>
    </xf>
    <xf numFmtId="0" fontId="13" fillId="0" borderId="0" xfId="0" applyFont="1" applyAlignment="1">
      <alignment horizontal="distributed" vertical="center"/>
    </xf>
    <xf numFmtId="0" fontId="12" fillId="0" borderId="0" xfId="0" applyFont="1" applyAlignment="1">
      <alignment vertical="center"/>
    </xf>
    <xf numFmtId="0" fontId="0" fillId="0" borderId="0" xfId="0"/>
    <xf numFmtId="0" fontId="12" fillId="0" borderId="0" xfId="0" applyFont="1" applyAlignment="1">
      <alignment horizontal="left" vertical="top" wrapText="1"/>
    </xf>
    <xf numFmtId="0" fontId="9" fillId="0" borderId="0" xfId="0" applyFont="1" applyAlignment="1">
      <alignment horizontal="center" vertical="center"/>
    </xf>
    <xf numFmtId="0" fontId="12" fillId="0" borderId="0" xfId="0" applyFont="1" applyAlignment="1">
      <alignment vertical="top" wrapText="1" shrinkToFit="1"/>
    </xf>
    <xf numFmtId="0" fontId="12" fillId="0" borderId="0" xfId="0" applyFont="1" applyAlignment="1">
      <alignment horizontal="center" vertical="center"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12" fillId="0" borderId="0" xfId="0" applyFont="1" applyAlignment="1">
      <alignment horizontal="left"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2" fillId="4" borderId="1" xfId="0" applyFont="1" applyFill="1" applyBorder="1" applyAlignment="1" applyProtection="1">
      <alignment horizontal="center" vertical="center"/>
      <protection locked="0"/>
    </xf>
    <xf numFmtId="0" fontId="1" fillId="3" borderId="43" xfId="0" applyFont="1" applyFill="1" applyBorder="1" applyAlignment="1" applyProtection="1">
      <alignment horizontal="center" vertical="center"/>
      <protection locked="0"/>
    </xf>
    <xf numFmtId="0" fontId="1" fillId="3" borderId="75" xfId="0" applyFont="1" applyFill="1" applyBorder="1" applyAlignment="1" applyProtection="1">
      <alignment horizontal="center" vertical="center"/>
      <protection locked="0"/>
    </xf>
    <xf numFmtId="0" fontId="1" fillId="0" borderId="43" xfId="0" applyFont="1" applyBorder="1" applyAlignment="1">
      <alignment horizontal="center" vertical="center" shrinkToFit="1"/>
    </xf>
    <xf numFmtId="0" fontId="1" fillId="0" borderId="69" xfId="0" applyFont="1" applyBorder="1" applyAlignment="1">
      <alignment horizontal="center" vertical="center" shrinkToFit="1"/>
    </xf>
    <xf numFmtId="0" fontId="1" fillId="0" borderId="54" xfId="0" applyFont="1" applyBorder="1" applyAlignment="1">
      <alignment horizontal="center" vertical="center" shrinkToFit="1"/>
    </xf>
    <xf numFmtId="0" fontId="9" fillId="0" borderId="24" xfId="0" applyFont="1" applyBorder="1" applyAlignment="1">
      <alignment horizontal="left"/>
    </xf>
    <xf numFmtId="0" fontId="0" fillId="3" borderId="72" xfId="0" applyFill="1" applyBorder="1" applyAlignment="1" applyProtection="1">
      <alignment horizontal="center" vertical="center" wrapText="1"/>
      <protection locked="0"/>
    </xf>
    <xf numFmtId="0" fontId="0" fillId="3" borderId="32" xfId="0" applyFill="1" applyBorder="1" applyAlignment="1" applyProtection="1">
      <alignment horizontal="center" vertical="center" wrapText="1"/>
      <protection locked="0"/>
    </xf>
    <xf numFmtId="0" fontId="0" fillId="3" borderId="70"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0" borderId="0" xfId="0" applyFont="1" applyAlignment="1">
      <alignment horizontal="right" vertical="top" shrinkToFit="1"/>
    </xf>
    <xf numFmtId="0" fontId="4" fillId="0" borderId="9" xfId="0" applyFont="1" applyBorder="1" applyAlignment="1">
      <alignment horizontal="left" vertical="center"/>
    </xf>
    <xf numFmtId="0" fontId="4" fillId="0" borderId="71" xfId="0" applyFont="1" applyBorder="1" applyAlignment="1">
      <alignment horizontal="left" vertical="center"/>
    </xf>
    <xf numFmtId="0" fontId="37" fillId="0" borderId="42" xfId="4" applyFont="1" applyBorder="1" applyAlignment="1">
      <alignment horizontal="left" vertical="center"/>
    </xf>
    <xf numFmtId="0" fontId="3" fillId="6" borderId="36" xfId="0" applyFont="1" applyFill="1" applyBorder="1" applyAlignment="1">
      <alignment horizontal="center" vertical="center" textRotation="255" wrapText="1"/>
    </xf>
    <xf numFmtId="0" fontId="3" fillId="6" borderId="74" xfId="0" applyFont="1" applyFill="1" applyBorder="1" applyAlignment="1">
      <alignment horizontal="center" vertical="center" textRotation="255" wrapText="1"/>
    </xf>
    <xf numFmtId="0" fontId="3" fillId="6" borderId="23" xfId="0" applyFont="1" applyFill="1" applyBorder="1" applyAlignment="1">
      <alignment horizontal="center" vertical="center" textRotation="255" wrapText="1"/>
    </xf>
    <xf numFmtId="0" fontId="3" fillId="6" borderId="41" xfId="0" applyFont="1" applyFill="1" applyBorder="1" applyAlignment="1">
      <alignment horizontal="center" vertical="center" textRotation="255" wrapText="1"/>
    </xf>
    <xf numFmtId="0" fontId="3" fillId="6" borderId="28" xfId="0" applyFont="1" applyFill="1" applyBorder="1" applyAlignment="1">
      <alignment horizontal="center" vertical="center" textRotation="255" wrapText="1"/>
    </xf>
    <xf numFmtId="0" fontId="3" fillId="6" borderId="29" xfId="0" applyFont="1" applyFill="1" applyBorder="1" applyAlignment="1">
      <alignment horizontal="center" vertical="center" textRotation="255" wrapText="1"/>
    </xf>
    <xf numFmtId="0" fontId="1" fillId="0" borderId="70"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71" xfId="0" applyFont="1" applyBorder="1" applyAlignment="1">
      <alignment horizontal="center" vertical="center" shrinkToFit="1"/>
    </xf>
    <xf numFmtId="0" fontId="1" fillId="0" borderId="72" xfId="0" applyFont="1" applyBorder="1" applyAlignment="1">
      <alignment horizontal="center" vertical="center" shrinkToFit="1"/>
    </xf>
    <xf numFmtId="0" fontId="1" fillId="0" borderId="73" xfId="0" applyFont="1" applyBorder="1" applyAlignment="1">
      <alignment horizontal="center" vertical="center" shrinkToFit="1"/>
    </xf>
    <xf numFmtId="0" fontId="1" fillId="0" borderId="45" xfId="0" applyFont="1" applyBorder="1" applyAlignment="1">
      <alignment horizontal="center" vertical="center" shrinkToFit="1"/>
    </xf>
    <xf numFmtId="0" fontId="1" fillId="0" borderId="43" xfId="0" applyFont="1" applyBorder="1" applyAlignment="1">
      <alignment horizontal="center" vertical="center" wrapText="1"/>
    </xf>
    <xf numFmtId="0" fontId="1" fillId="0" borderId="75" xfId="0" applyFont="1" applyBorder="1" applyAlignment="1">
      <alignment horizontal="center" vertical="center" wrapText="1"/>
    </xf>
    <xf numFmtId="0" fontId="3" fillId="2" borderId="43" xfId="0" applyFont="1" applyFill="1" applyBorder="1" applyAlignment="1">
      <alignment horizontal="center" vertical="center" shrinkToFit="1"/>
    </xf>
    <xf numFmtId="0" fontId="3" fillId="2" borderId="75" xfId="0" applyFont="1" applyFill="1" applyBorder="1" applyAlignment="1">
      <alignment horizontal="center" vertical="center" shrinkToFit="1"/>
    </xf>
    <xf numFmtId="0" fontId="1" fillId="2" borderId="43" xfId="0" applyFont="1" applyFill="1" applyBorder="1" applyAlignment="1">
      <alignment horizontal="center" vertical="center"/>
    </xf>
    <xf numFmtId="0" fontId="1" fillId="2" borderId="75" xfId="0" applyFont="1" applyFill="1" applyBorder="1" applyAlignment="1">
      <alignment horizontal="center" vertical="center"/>
    </xf>
    <xf numFmtId="0" fontId="1" fillId="6" borderId="72" xfId="0" applyFont="1" applyFill="1" applyBorder="1" applyAlignment="1">
      <alignment horizontal="center" vertical="center"/>
    </xf>
    <xf numFmtId="0" fontId="1" fillId="6" borderId="32" xfId="0" applyFont="1" applyFill="1" applyBorder="1" applyAlignment="1">
      <alignment horizontal="center" vertical="center"/>
    </xf>
    <xf numFmtId="0" fontId="1" fillId="6" borderId="70" xfId="0" applyFont="1" applyFill="1" applyBorder="1" applyAlignment="1">
      <alignment horizontal="center" vertical="center"/>
    </xf>
    <xf numFmtId="0" fontId="1" fillId="6" borderId="10" xfId="0" applyFont="1" applyFill="1" applyBorder="1" applyAlignment="1">
      <alignment horizontal="center" vertical="center"/>
    </xf>
    <xf numFmtId="0" fontId="1" fillId="6" borderId="27" xfId="0" applyFont="1" applyFill="1" applyBorder="1" applyAlignment="1">
      <alignment horizontal="center" vertical="center"/>
    </xf>
    <xf numFmtId="0" fontId="1" fillId="6" borderId="58" xfId="0" applyFont="1" applyFill="1" applyBorder="1" applyAlignment="1">
      <alignment horizontal="center" vertical="center"/>
    </xf>
    <xf numFmtId="0" fontId="16" fillId="0" borderId="70" xfId="0" applyFont="1" applyBorder="1" applyAlignment="1">
      <alignment horizontal="left" vertical="center"/>
    </xf>
    <xf numFmtId="0" fontId="16" fillId="0" borderId="9" xfId="0" applyFont="1" applyBorder="1" applyAlignment="1">
      <alignment horizontal="left" vertical="center"/>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4" fillId="0" borderId="73" xfId="0" applyFont="1" applyBorder="1" applyAlignment="1">
      <alignment horizontal="left" vertical="center"/>
    </xf>
    <xf numFmtId="0" fontId="4" fillId="0" borderId="45" xfId="0" applyFont="1" applyBorder="1" applyAlignment="1">
      <alignment horizontal="left" vertical="center"/>
    </xf>
    <xf numFmtId="0" fontId="16" fillId="0" borderId="23" xfId="0" applyFont="1" applyBorder="1" applyAlignment="1">
      <alignment horizontal="left" vertical="center"/>
    </xf>
    <xf numFmtId="0" fontId="16" fillId="0" borderId="0" xfId="0" applyFont="1" applyAlignment="1">
      <alignment horizontal="left" vertical="center"/>
    </xf>
    <xf numFmtId="0" fontId="0" fillId="3" borderId="24" xfId="0" applyFill="1" applyBorder="1" applyAlignment="1" applyProtection="1">
      <alignment horizontal="right"/>
      <protection locked="0"/>
    </xf>
    <xf numFmtId="0" fontId="3" fillId="0" borderId="43" xfId="0" applyFont="1" applyBorder="1" applyAlignment="1">
      <alignment horizontal="center" vertical="center"/>
    </xf>
    <xf numFmtId="0" fontId="3" fillId="0" borderId="69" xfId="0" applyFont="1" applyBorder="1" applyAlignment="1">
      <alignment horizontal="center" vertical="center"/>
    </xf>
    <xf numFmtId="0" fontId="3" fillId="6" borderId="43" xfId="0" applyFont="1" applyFill="1" applyBorder="1" applyAlignment="1">
      <alignment horizontal="center" vertical="center" wrapText="1"/>
    </xf>
    <xf numFmtId="0" fontId="3" fillId="6" borderId="69" xfId="0" applyFont="1" applyFill="1" applyBorder="1" applyAlignment="1">
      <alignment horizontal="center" vertical="center" wrapText="1"/>
    </xf>
    <xf numFmtId="0" fontId="3" fillId="0" borderId="21" xfId="0" applyFont="1" applyBorder="1" applyAlignment="1">
      <alignment horizontal="center" vertical="center"/>
    </xf>
    <xf numFmtId="0" fontId="3" fillId="0" borderId="10" xfId="0" applyFont="1" applyBorder="1" applyAlignment="1">
      <alignment horizontal="center" vertical="center"/>
    </xf>
    <xf numFmtId="0" fontId="16" fillId="0" borderId="27" xfId="0" applyFont="1" applyBorder="1" applyAlignment="1">
      <alignment horizontal="left" vertical="center"/>
    </xf>
    <xf numFmtId="0" fontId="16" fillId="0" borderId="50" xfId="0" applyFont="1" applyBorder="1" applyAlignment="1">
      <alignment horizontal="left" vertical="center"/>
    </xf>
    <xf numFmtId="0" fontId="1" fillId="6" borderId="43" xfId="0" applyFont="1" applyFill="1" applyBorder="1" applyAlignment="1">
      <alignment horizontal="center" vertical="center"/>
    </xf>
    <xf numFmtId="0" fontId="1" fillId="6" borderId="75" xfId="0" applyFont="1" applyFill="1" applyBorder="1" applyAlignment="1">
      <alignment horizontal="center" vertical="center"/>
    </xf>
    <xf numFmtId="0" fontId="1" fillId="0" borderId="43" xfId="0" applyFont="1" applyBorder="1" applyAlignment="1">
      <alignment horizontal="center" vertical="center"/>
    </xf>
    <xf numFmtId="0" fontId="1" fillId="0" borderId="75" xfId="0" applyFont="1" applyBorder="1" applyAlignment="1">
      <alignment horizontal="center" vertical="center"/>
    </xf>
    <xf numFmtId="0" fontId="3" fillId="8" borderId="1" xfId="0" applyFont="1" applyFill="1" applyBorder="1" applyAlignment="1">
      <alignment horizontal="center" vertical="center"/>
    </xf>
    <xf numFmtId="0" fontId="5" fillId="0" borderId="3" xfId="0" applyFont="1" applyBorder="1" applyAlignment="1">
      <alignment horizontal="center" vertical="center"/>
    </xf>
    <xf numFmtId="0" fontId="5" fillId="0" borderId="20" xfId="0" applyFont="1" applyBorder="1" applyAlignment="1">
      <alignment horizontal="center" vertical="center"/>
    </xf>
    <xf numFmtId="0" fontId="1" fillId="0" borderId="36" xfId="0" applyFont="1" applyBorder="1" applyAlignment="1">
      <alignment horizontal="center" vertical="center"/>
    </xf>
    <xf numFmtId="0" fontId="1" fillId="0" borderId="42" xfId="0" applyFont="1" applyBorder="1" applyAlignment="1">
      <alignment horizontal="center" vertical="center"/>
    </xf>
    <xf numFmtId="0" fontId="1" fillId="0" borderId="76" xfId="0" applyFont="1" applyBorder="1" applyAlignment="1">
      <alignment horizontal="center" vertical="center"/>
    </xf>
    <xf numFmtId="0" fontId="1" fillId="0" borderId="23" xfId="0" applyFont="1" applyBorder="1" applyAlignment="1">
      <alignment horizontal="center" vertical="center"/>
    </xf>
    <xf numFmtId="0" fontId="1" fillId="0" borderId="0" xfId="0" applyFont="1" applyAlignment="1">
      <alignment horizontal="center" vertical="center"/>
    </xf>
    <xf numFmtId="0" fontId="1" fillId="0" borderId="51" xfId="0" applyFont="1" applyBorder="1" applyAlignment="1">
      <alignment horizontal="center" vertical="center"/>
    </xf>
    <xf numFmtId="0" fontId="1" fillId="0" borderId="28" xfId="0" applyFont="1" applyBorder="1" applyAlignment="1">
      <alignment horizontal="center" vertical="center"/>
    </xf>
    <xf numFmtId="0" fontId="1" fillId="0" borderId="24" xfId="0" applyFont="1" applyBorder="1" applyAlignment="1">
      <alignment horizontal="center" vertical="center"/>
    </xf>
    <xf numFmtId="0" fontId="1" fillId="0" borderId="67" xfId="0" applyFont="1" applyBorder="1" applyAlignment="1">
      <alignment horizontal="center" vertical="center"/>
    </xf>
    <xf numFmtId="0" fontId="14" fillId="0" borderId="0" xfId="0" applyFont="1" applyAlignment="1">
      <alignment horizontal="left" vertical="center"/>
    </xf>
    <xf numFmtId="0" fontId="14" fillId="0" borderId="24" xfId="0" applyFont="1" applyBorder="1" applyAlignment="1">
      <alignment horizontal="left" vertical="center"/>
    </xf>
    <xf numFmtId="183" fontId="0" fillId="0" borderId="77" xfId="0" applyNumberFormat="1" applyBorder="1" applyAlignment="1">
      <alignment horizontal="center" vertical="center" shrinkToFit="1"/>
    </xf>
    <xf numFmtId="183" fontId="0" fillId="0" borderId="78" xfId="0" applyNumberFormat="1" applyBorder="1" applyAlignment="1">
      <alignment horizontal="center" vertical="center" shrinkToFit="1"/>
    </xf>
    <xf numFmtId="186" fontId="0" fillId="0" borderId="79" xfId="0" applyNumberFormat="1" applyBorder="1" applyAlignment="1">
      <alignment horizontal="center" vertical="center"/>
    </xf>
    <xf numFmtId="186" fontId="0" fillId="0" borderId="78" xfId="0" applyNumberFormat="1" applyBorder="1" applyAlignment="1">
      <alignment horizontal="center" vertical="center"/>
    </xf>
    <xf numFmtId="0" fontId="0" fillId="0" borderId="62" xfId="0" applyBorder="1" applyAlignment="1">
      <alignment horizontal="center" vertical="center" shrinkToFit="1"/>
    </xf>
    <xf numFmtId="0" fontId="0" fillId="0" borderId="64" xfId="0" applyBorder="1" applyAlignment="1">
      <alignment horizontal="center" vertical="center" shrinkToFit="1"/>
    </xf>
    <xf numFmtId="186" fontId="0" fillId="4" borderId="80" xfId="0" applyNumberFormat="1" applyFill="1" applyBorder="1" applyAlignment="1" applyProtection="1">
      <alignment horizontal="center" vertical="center"/>
      <protection locked="0"/>
    </xf>
    <xf numFmtId="186" fontId="0" fillId="4" borderId="64" xfId="0" applyNumberFormat="1" applyFill="1" applyBorder="1" applyAlignment="1" applyProtection="1">
      <alignment horizontal="center" vertical="center"/>
      <protection locked="0"/>
    </xf>
    <xf numFmtId="0" fontId="0" fillId="0" borderId="50" xfId="0" applyBorder="1" applyAlignment="1">
      <alignment horizontal="center" vertical="center" shrinkToFit="1"/>
    </xf>
    <xf numFmtId="0" fontId="0" fillId="0" borderId="40" xfId="0" applyBorder="1" applyAlignment="1">
      <alignment horizontal="center" vertical="center" shrinkToFit="1"/>
    </xf>
    <xf numFmtId="187" fontId="0" fillId="0" borderId="27" xfId="0" applyNumberFormat="1" applyBorder="1" applyAlignment="1">
      <alignment horizontal="center" vertical="center"/>
    </xf>
    <xf numFmtId="187" fontId="0" fillId="0" borderId="40" xfId="0" applyNumberFormat="1"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horizontal="center" vertical="center"/>
    </xf>
    <xf numFmtId="0" fontId="0" fillId="0" borderId="76"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28" xfId="0" applyBorder="1" applyAlignment="1">
      <alignment horizontal="center" vertical="center"/>
    </xf>
    <xf numFmtId="0" fontId="0" fillId="0" borderId="24" xfId="0" applyBorder="1" applyAlignment="1">
      <alignment horizontal="center" vertical="center"/>
    </xf>
    <xf numFmtId="0" fontId="0" fillId="0" borderId="67" xfId="0" applyBorder="1" applyAlignment="1">
      <alignment horizontal="center" vertical="center"/>
    </xf>
    <xf numFmtId="183" fontId="0" fillId="0" borderId="81" xfId="0" applyNumberFormat="1" applyBorder="1" applyAlignment="1">
      <alignment horizontal="center" vertical="center" shrinkToFit="1"/>
    </xf>
    <xf numFmtId="189" fontId="36" fillId="6" borderId="79" xfId="0" applyNumberFormat="1" applyFont="1" applyFill="1" applyBorder="1" applyAlignment="1">
      <alignment horizontal="center"/>
    </xf>
    <xf numFmtId="189" fontId="36" fillId="6" borderId="78" xfId="0" applyNumberFormat="1" applyFont="1" applyFill="1" applyBorder="1" applyAlignment="1">
      <alignment horizontal="center"/>
    </xf>
    <xf numFmtId="189" fontId="36" fillId="6" borderId="80" xfId="0" applyNumberFormat="1" applyFont="1" applyFill="1" applyBorder="1" applyAlignment="1">
      <alignment horizontal="center" vertical="center"/>
    </xf>
    <xf numFmtId="189" fontId="36" fillId="6" borderId="64" xfId="0" applyNumberFormat="1" applyFont="1" applyFill="1" applyBorder="1" applyAlignment="1">
      <alignment horizontal="center" vertical="center"/>
    </xf>
    <xf numFmtId="187" fontId="36" fillId="6" borderId="27" xfId="0" applyNumberFormat="1" applyFont="1" applyFill="1" applyBorder="1" applyAlignment="1">
      <alignment horizontal="center" vertical="center"/>
    </xf>
    <xf numFmtId="187" fontId="36" fillId="6" borderId="40" xfId="0" applyNumberFormat="1" applyFont="1" applyFill="1" applyBorder="1" applyAlignment="1">
      <alignment horizontal="center" vertical="center"/>
    </xf>
    <xf numFmtId="0" fontId="1" fillId="0" borderId="28" xfId="0" applyFont="1" applyBorder="1" applyAlignment="1">
      <alignment horizontal="center" vertical="center" wrapText="1"/>
    </xf>
    <xf numFmtId="0" fontId="1" fillId="0" borderId="67" xfId="0" applyFont="1" applyBorder="1" applyAlignment="1">
      <alignment horizontal="center" vertical="center" wrapText="1"/>
    </xf>
    <xf numFmtId="0" fontId="10" fillId="0" borderId="43" xfId="0" applyFont="1" applyBorder="1" applyAlignment="1">
      <alignment horizontal="center" wrapText="1"/>
    </xf>
    <xf numFmtId="0" fontId="10" fillId="0" borderId="54" xfId="0" applyFont="1" applyBorder="1" applyAlignment="1">
      <alignment horizontal="center" wrapText="1"/>
    </xf>
    <xf numFmtId="0" fontId="3" fillId="0" borderId="48"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13" xfId="0" applyFont="1" applyBorder="1" applyAlignment="1">
      <alignment horizontal="center" vertical="center"/>
    </xf>
    <xf numFmtId="0" fontId="0" fillId="0" borderId="0" xfId="0" applyAlignment="1">
      <alignment horizontal="right" shrinkToFit="1"/>
    </xf>
    <xf numFmtId="0" fontId="3" fillId="0" borderId="31" xfId="0" applyFont="1" applyBorder="1" applyAlignment="1">
      <alignment horizontal="center" vertical="center" wrapText="1"/>
    </xf>
    <xf numFmtId="0" fontId="3" fillId="0" borderId="12" xfId="0" applyFont="1" applyBorder="1"/>
    <xf numFmtId="0" fontId="45" fillId="0" borderId="0" xfId="0" applyFont="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5" fillId="0" borderId="38" xfId="0" applyFont="1" applyBorder="1" applyAlignment="1">
      <alignment horizontal="center" vertical="center" wrapText="1"/>
    </xf>
    <xf numFmtId="0" fontId="55" fillId="0" borderId="13" xfId="0" applyFont="1" applyBorder="1" applyAlignment="1">
      <alignment horizontal="center" vertical="center" wrapText="1"/>
    </xf>
    <xf numFmtId="0" fontId="3" fillId="0" borderId="82" xfId="0" applyFont="1" applyBorder="1" applyAlignment="1">
      <alignment horizontal="center" vertical="center" wrapText="1"/>
    </xf>
    <xf numFmtId="0" fontId="0" fillId="0" borderId="74" xfId="0" applyBorder="1" applyAlignment="1">
      <alignment horizontal="center" vertical="center" wrapText="1"/>
    </xf>
    <xf numFmtId="0" fontId="3" fillId="0" borderId="37" xfId="0" applyFont="1" applyBorder="1" applyAlignment="1">
      <alignment horizontal="center" vertical="center" wrapText="1"/>
    </xf>
    <xf numFmtId="0" fontId="0" fillId="0" borderId="84" xfId="0" applyBorder="1"/>
    <xf numFmtId="0" fontId="3" fillId="0" borderId="74" xfId="0" applyFont="1" applyBorder="1" applyAlignment="1">
      <alignment horizontal="center" vertical="center" wrapText="1"/>
    </xf>
    <xf numFmtId="0" fontId="0" fillId="0" borderId="29" xfId="0" applyBorder="1"/>
    <xf numFmtId="0" fontId="0" fillId="0" borderId="13" xfId="0" applyBorder="1"/>
    <xf numFmtId="0" fontId="0" fillId="0" borderId="42" xfId="0" applyBorder="1" applyAlignment="1">
      <alignment horizontal="center" vertical="center" wrapText="1"/>
    </xf>
    <xf numFmtId="0" fontId="3" fillId="0" borderId="38" xfId="0" applyFont="1" applyBorder="1" applyAlignment="1">
      <alignment horizontal="center" vertical="center"/>
    </xf>
    <xf numFmtId="187" fontId="0" fillId="0" borderId="43" xfId="0" applyNumberFormat="1" applyBorder="1" applyAlignment="1">
      <alignment horizontal="center" vertical="center" shrinkToFit="1"/>
    </xf>
    <xf numFmtId="187" fontId="0" fillId="0" borderId="69" xfId="0" applyNumberFormat="1" applyBorder="1" applyAlignment="1">
      <alignment horizontal="center" vertical="center" shrinkToFit="1"/>
    </xf>
    <xf numFmtId="187" fontId="0" fillId="0" borderId="54" xfId="0" applyNumberFormat="1" applyBorder="1" applyAlignment="1">
      <alignment horizontal="center" vertical="center" shrinkToFit="1"/>
    </xf>
    <xf numFmtId="0" fontId="46" fillId="0" borderId="0" xfId="4" applyFont="1" applyAlignment="1">
      <alignment horizontal="left" vertical="center"/>
    </xf>
    <xf numFmtId="0" fontId="31" fillId="0" borderId="73" xfId="4" applyFont="1" applyBorder="1" applyAlignment="1">
      <alignment horizontal="left" vertical="center" wrapText="1"/>
    </xf>
    <xf numFmtId="0" fontId="31" fillId="0" borderId="45" xfId="4" applyFont="1" applyBorder="1" applyAlignment="1">
      <alignment horizontal="left" vertical="center" wrapText="1"/>
    </xf>
    <xf numFmtId="179" fontId="10" fillId="0" borderId="85" xfId="0" applyNumberFormat="1" applyFont="1" applyBorder="1" applyAlignment="1">
      <alignment horizontal="center" vertical="center" wrapText="1"/>
    </xf>
    <xf numFmtId="179" fontId="10" fillId="0" borderId="14" xfId="0" applyNumberFormat="1" applyFont="1" applyBorder="1" applyAlignment="1">
      <alignment horizontal="center" vertical="center" wrapText="1"/>
    </xf>
    <xf numFmtId="177" fontId="1" fillId="0" borderId="11" xfId="0" applyNumberFormat="1" applyFont="1" applyBorder="1" applyAlignment="1">
      <alignment horizontal="center" vertical="center"/>
    </xf>
    <xf numFmtId="177" fontId="1" fillId="0" borderId="7" xfId="0" applyNumberFormat="1" applyFont="1" applyBorder="1" applyAlignment="1">
      <alignment horizontal="center" vertical="center"/>
    </xf>
    <xf numFmtId="0" fontId="29" fillId="0" borderId="21" xfId="4" applyBorder="1" applyAlignment="1">
      <alignment horizontal="center" vertical="center"/>
    </xf>
    <xf numFmtId="0" fontId="29" fillId="0" borderId="10" xfId="4" applyBorder="1" applyAlignment="1">
      <alignment horizontal="center" vertical="center"/>
    </xf>
    <xf numFmtId="0" fontId="29" fillId="0" borderId="28" xfId="4" applyBorder="1" applyAlignment="1">
      <alignment horizontal="center" vertical="center" shrinkToFit="1"/>
    </xf>
    <xf numFmtId="0" fontId="29" fillId="0" borderId="24" xfId="4" applyBorder="1" applyAlignment="1">
      <alignment horizontal="center" vertical="center" shrinkToFit="1"/>
    </xf>
    <xf numFmtId="0" fontId="29" fillId="0" borderId="51" xfId="4" applyBorder="1" applyAlignment="1">
      <alignment horizontal="center" vertical="center" shrinkToFit="1"/>
    </xf>
    <xf numFmtId="0" fontId="29" fillId="0" borderId="84" xfId="4" applyBorder="1" applyAlignment="1">
      <alignment horizontal="center" vertical="center"/>
    </xf>
    <xf numFmtId="0" fontId="29" fillId="0" borderId="13" xfId="4" applyBorder="1" applyAlignment="1">
      <alignment horizontal="center" vertical="center"/>
    </xf>
    <xf numFmtId="0" fontId="29" fillId="0" borderId="48" xfId="4" applyBorder="1" applyAlignment="1">
      <alignment horizontal="center" vertical="center"/>
    </xf>
    <xf numFmtId="0" fontId="29" fillId="0" borderId="73" xfId="4" applyBorder="1" applyAlignment="1">
      <alignment horizontal="center" vertical="center"/>
    </xf>
    <xf numFmtId="177" fontId="1" fillId="5" borderId="21" xfId="0" applyNumberFormat="1" applyFont="1" applyFill="1" applyBorder="1" applyAlignment="1">
      <alignment horizontal="center" vertical="center"/>
    </xf>
    <xf numFmtId="177" fontId="1" fillId="5" borderId="10" xfId="0" applyNumberFormat="1" applyFont="1" applyFill="1" applyBorder="1" applyAlignment="1">
      <alignment horizontal="center" vertical="center"/>
    </xf>
    <xf numFmtId="0" fontId="29" fillId="0" borderId="2" xfId="4" applyBorder="1">
      <alignment vertical="center"/>
    </xf>
    <xf numFmtId="0" fontId="29" fillId="0" borderId="4" xfId="4" applyBorder="1">
      <alignment vertical="center"/>
    </xf>
    <xf numFmtId="38" fontId="29" fillId="0" borderId="21" xfId="2" applyFont="1" applyFill="1" applyBorder="1" applyAlignment="1" applyProtection="1">
      <alignment horizontal="center" vertical="center"/>
    </xf>
    <xf numFmtId="38" fontId="29" fillId="0" borderId="9" xfId="2" applyFont="1" applyFill="1" applyBorder="1" applyAlignment="1" applyProtection="1">
      <alignment horizontal="center" vertical="center"/>
    </xf>
    <xf numFmtId="38" fontId="29" fillId="0" borderId="71" xfId="2" applyFont="1" applyFill="1" applyBorder="1" applyAlignment="1" applyProtection="1">
      <alignment horizontal="center" vertical="center"/>
    </xf>
    <xf numFmtId="38" fontId="29" fillId="0" borderId="10" xfId="2" applyFont="1" applyFill="1" applyBorder="1" applyAlignment="1" applyProtection="1">
      <alignment horizontal="center" vertical="center"/>
    </xf>
    <xf numFmtId="38" fontId="29" fillId="0" borderId="1" xfId="2" applyFont="1" applyFill="1" applyBorder="1" applyAlignment="1" applyProtection="1">
      <alignment horizontal="center" vertical="center"/>
    </xf>
    <xf numFmtId="180" fontId="29" fillId="0" borderId="65" xfId="4" applyNumberFormat="1" applyBorder="1" applyAlignment="1">
      <alignment horizontal="center" vertical="center"/>
    </xf>
    <xf numFmtId="180" fontId="29" fillId="0" borderId="89" xfId="4" applyNumberFormat="1" applyBorder="1" applyAlignment="1">
      <alignment horizontal="center" vertical="center"/>
    </xf>
    <xf numFmtId="187" fontId="29" fillId="0" borderId="59" xfId="4" applyNumberFormat="1" applyBorder="1" applyAlignment="1">
      <alignment horizontal="center" vertical="center"/>
    </xf>
    <xf numFmtId="187" fontId="29" fillId="0" borderId="50" xfId="4" applyNumberFormat="1" applyBorder="1" applyAlignment="1">
      <alignment horizontal="center" vertical="center"/>
    </xf>
    <xf numFmtId="187" fontId="29" fillId="0" borderId="40" xfId="4" applyNumberFormat="1" applyBorder="1" applyAlignment="1">
      <alignment horizontal="center" vertical="center"/>
    </xf>
    <xf numFmtId="0" fontId="29" fillId="0" borderId="36" xfId="4" applyBorder="1" applyAlignment="1">
      <alignment horizontal="center" vertical="center" wrapText="1"/>
    </xf>
    <xf numFmtId="0" fontId="29" fillId="0" borderId="76" xfId="4" applyBorder="1" applyAlignment="1">
      <alignment horizontal="center" vertical="center"/>
    </xf>
    <xf numFmtId="0" fontId="29" fillId="0" borderId="23" xfId="4" applyBorder="1" applyAlignment="1">
      <alignment horizontal="center" vertical="center"/>
    </xf>
    <xf numFmtId="0" fontId="29" fillId="0" borderId="51" xfId="4" applyBorder="1" applyAlignment="1">
      <alignment horizontal="center" vertical="center"/>
    </xf>
    <xf numFmtId="0" fontId="29" fillId="0" borderId="28" xfId="4" applyBorder="1" applyAlignment="1">
      <alignment horizontal="center" vertical="center"/>
    </xf>
    <xf numFmtId="0" fontId="29" fillId="0" borderId="67" xfId="4" applyBorder="1" applyAlignment="1">
      <alignment horizontal="center" vertical="center"/>
    </xf>
    <xf numFmtId="180" fontId="29" fillId="0" borderId="87" xfId="4" applyNumberFormat="1" applyBorder="1" applyAlignment="1">
      <alignment horizontal="center" vertical="center"/>
    </xf>
    <xf numFmtId="38" fontId="29" fillId="0" borderId="47" xfId="2" applyFont="1" applyFill="1" applyBorder="1" applyAlignment="1" applyProtection="1">
      <alignment horizontal="center" vertical="center"/>
    </xf>
    <xf numFmtId="38" fontId="29" fillId="0" borderId="16" xfId="2" applyFont="1" applyFill="1" applyBorder="1" applyAlignment="1" applyProtection="1">
      <alignment horizontal="center" vertical="center"/>
    </xf>
    <xf numFmtId="0" fontId="29" fillId="0" borderId="43" xfId="4" applyBorder="1" applyAlignment="1">
      <alignment horizontal="center" vertical="center" shrinkToFit="1"/>
    </xf>
    <xf numFmtId="0" fontId="29" fillId="0" borderId="69" xfId="4" applyBorder="1" applyAlignment="1">
      <alignment horizontal="center" vertical="center" shrinkToFit="1"/>
    </xf>
    <xf numFmtId="0" fontId="29" fillId="0" borderId="54" xfId="4" applyBorder="1" applyAlignment="1">
      <alignment horizontal="center" vertical="center" shrinkToFit="1"/>
    </xf>
    <xf numFmtId="38" fontId="29" fillId="0" borderId="85" xfId="2" applyFont="1" applyFill="1" applyBorder="1" applyAlignment="1" applyProtection="1">
      <alignment horizontal="center" vertical="center"/>
    </xf>
    <xf numFmtId="38" fontId="29" fillId="0" borderId="14" xfId="2" applyFont="1" applyFill="1" applyBorder="1" applyAlignment="1" applyProtection="1">
      <alignment horizontal="center" vertical="center"/>
    </xf>
    <xf numFmtId="38" fontId="29" fillId="0" borderId="86" xfId="2" applyFont="1" applyFill="1" applyBorder="1" applyAlignment="1" applyProtection="1">
      <alignment horizontal="center" vertical="center"/>
    </xf>
    <xf numFmtId="38" fontId="29" fillId="0" borderId="8" xfId="2" applyFont="1" applyFill="1" applyBorder="1" applyAlignment="1" applyProtection="1">
      <alignment horizontal="center" vertical="center"/>
    </xf>
    <xf numFmtId="187" fontId="29" fillId="0" borderId="0" xfId="4" applyNumberFormat="1" applyAlignment="1">
      <alignment horizontal="center" vertical="center"/>
    </xf>
    <xf numFmtId="187" fontId="29" fillId="0" borderId="51" xfId="4" applyNumberFormat="1" applyBorder="1" applyAlignment="1">
      <alignment horizontal="center" vertical="center"/>
    </xf>
    <xf numFmtId="0" fontId="35" fillId="0" borderId="24" xfId="4" applyFont="1" applyBorder="1" applyAlignment="1">
      <alignment horizontal="left" vertical="center" wrapText="1"/>
    </xf>
    <xf numFmtId="0" fontId="29" fillId="0" borderId="85" xfId="4" applyBorder="1" applyAlignment="1">
      <alignment horizontal="center" vertical="center" wrapText="1"/>
    </xf>
    <xf numFmtId="0" fontId="29" fillId="0" borderId="14" xfId="4" applyBorder="1" applyAlignment="1">
      <alignment horizontal="center" vertical="center" wrapText="1"/>
    </xf>
    <xf numFmtId="0" fontId="29" fillId="0" borderId="35" xfId="4" applyBorder="1" applyAlignment="1">
      <alignment horizontal="center" vertical="center" wrapText="1"/>
    </xf>
    <xf numFmtId="0" fontId="29" fillId="0" borderId="91" xfId="4" applyBorder="1" applyAlignment="1">
      <alignment horizontal="center" vertical="center"/>
    </xf>
    <xf numFmtId="0" fontId="29" fillId="0" borderId="47" xfId="4" applyBorder="1" applyAlignment="1">
      <alignment horizontal="center" vertical="center"/>
    </xf>
    <xf numFmtId="0" fontId="29" fillId="0" borderId="79" xfId="4" applyBorder="1" applyAlignment="1">
      <alignment horizontal="center" vertical="center" shrinkToFit="1"/>
    </xf>
    <xf numFmtId="0" fontId="29" fillId="0" borderId="81" xfId="4" applyBorder="1" applyAlignment="1">
      <alignment horizontal="center" vertical="center" shrinkToFit="1"/>
    </xf>
    <xf numFmtId="0" fontId="29" fillId="0" borderId="78" xfId="4" applyBorder="1" applyAlignment="1">
      <alignment horizontal="center" vertical="center" shrinkToFit="1"/>
    </xf>
    <xf numFmtId="0" fontId="29" fillId="0" borderId="80" xfId="4" applyBorder="1" applyAlignment="1">
      <alignment horizontal="center" vertical="center" shrinkToFit="1"/>
    </xf>
    <xf numFmtId="0" fontId="29" fillId="0" borderId="62" xfId="4" applyBorder="1" applyAlignment="1">
      <alignment horizontal="center" vertical="center" shrinkToFit="1"/>
    </xf>
    <xf numFmtId="0" fontId="29" fillId="0" borderId="64" xfId="4" applyBorder="1" applyAlignment="1">
      <alignment horizontal="center" vertical="center" shrinkToFit="1"/>
    </xf>
    <xf numFmtId="0" fontId="29" fillId="0" borderId="37" xfId="4" applyBorder="1" applyAlignment="1">
      <alignment horizontal="center" vertical="center"/>
    </xf>
    <xf numFmtId="0" fontId="29" fillId="0" borderId="38" xfId="4" applyBorder="1" applyAlignment="1">
      <alignment horizontal="center" vertical="center"/>
    </xf>
    <xf numFmtId="180" fontId="29" fillId="0" borderId="42" xfId="4" applyNumberFormat="1" applyBorder="1" applyAlignment="1">
      <alignment horizontal="center" vertical="center"/>
    </xf>
    <xf numFmtId="180" fontId="29" fillId="0" borderId="76" xfId="4" applyNumberFormat="1" applyBorder="1" applyAlignment="1">
      <alignment horizontal="center" vertical="center"/>
    </xf>
    <xf numFmtId="180" fontId="29" fillId="0" borderId="62" xfId="4" applyNumberFormat="1" applyBorder="1" applyAlignment="1">
      <alignment horizontal="center" vertical="center"/>
    </xf>
    <xf numFmtId="180" fontId="29" fillId="0" borderId="64" xfId="4" applyNumberFormat="1" applyBorder="1" applyAlignment="1">
      <alignment horizontal="center" vertical="center"/>
    </xf>
    <xf numFmtId="38" fontId="29" fillId="0" borderId="2" xfId="2" applyFont="1" applyFill="1" applyBorder="1" applyAlignment="1" applyProtection="1">
      <alignment horizontal="center" vertical="center"/>
    </xf>
    <xf numFmtId="38" fontId="29" fillId="0" borderId="31" xfId="2" applyFont="1" applyFill="1" applyBorder="1" applyAlignment="1" applyProtection="1">
      <alignment horizontal="center" vertical="center"/>
    </xf>
    <xf numFmtId="0" fontId="31" fillId="0" borderId="72" xfId="4" applyFont="1" applyBorder="1" applyAlignment="1">
      <alignment horizontal="right" vertical="center"/>
    </xf>
    <xf numFmtId="0" fontId="31" fillId="0" borderId="73" xfId="4" applyFont="1" applyBorder="1" applyAlignment="1">
      <alignment horizontal="right" vertical="center"/>
    </xf>
    <xf numFmtId="38" fontId="29" fillId="0" borderId="58" xfId="2" applyFont="1" applyFill="1" applyBorder="1" applyAlignment="1" applyProtection="1">
      <alignment horizontal="center" vertical="center"/>
    </xf>
    <xf numFmtId="38" fontId="29" fillId="0" borderId="12" xfId="2" applyFont="1" applyFill="1" applyBorder="1" applyAlignment="1" applyProtection="1">
      <alignment horizontal="center" vertical="center"/>
    </xf>
    <xf numFmtId="0" fontId="29" fillId="0" borderId="42" xfId="4" applyBorder="1" applyAlignment="1">
      <alignment horizontal="right" vertical="top"/>
    </xf>
    <xf numFmtId="0" fontId="46" fillId="0" borderId="42" xfId="4" applyFont="1" applyBorder="1" applyAlignment="1">
      <alignment horizontal="left" vertical="center"/>
    </xf>
    <xf numFmtId="0" fontId="29" fillId="0" borderId="4" xfId="4" applyBorder="1" applyAlignment="1">
      <alignment horizontal="center" vertical="center"/>
    </xf>
    <xf numFmtId="0" fontId="29" fillId="0" borderId="1" xfId="4" applyBorder="1" applyAlignment="1">
      <alignment horizontal="center" vertical="center"/>
    </xf>
    <xf numFmtId="38" fontId="29" fillId="0" borderId="43" xfId="2" applyFont="1" applyFill="1" applyBorder="1" applyAlignment="1" applyProtection="1">
      <alignment horizontal="center" vertical="center"/>
    </xf>
    <xf numFmtId="38" fontId="29" fillId="0" borderId="69" xfId="2" applyFont="1" applyFill="1" applyBorder="1" applyAlignment="1" applyProtection="1">
      <alignment horizontal="center" vertical="center"/>
    </xf>
    <xf numFmtId="38" fontId="29" fillId="0" borderId="48" xfId="2" applyFont="1" applyFill="1" applyBorder="1" applyAlignment="1" applyProtection="1">
      <alignment horizontal="center" vertical="center"/>
    </xf>
    <xf numFmtId="38" fontId="29" fillId="0" borderId="73" xfId="2" applyFont="1" applyFill="1" applyBorder="1" applyAlignment="1" applyProtection="1">
      <alignment horizontal="center" vertical="center"/>
    </xf>
    <xf numFmtId="38" fontId="29" fillId="0" borderId="45" xfId="2" applyFont="1" applyFill="1" applyBorder="1" applyAlignment="1" applyProtection="1">
      <alignment horizontal="center" vertical="center"/>
    </xf>
    <xf numFmtId="0" fontId="29" fillId="0" borderId="0" xfId="4" applyAlignment="1">
      <alignment horizontal="center" vertical="center"/>
    </xf>
    <xf numFmtId="0" fontId="29" fillId="0" borderId="15" xfId="4" applyBorder="1" applyAlignment="1">
      <alignment horizontal="center" vertical="center"/>
    </xf>
    <xf numFmtId="0" fontId="29" fillId="0" borderId="12" xfId="4" applyBorder="1" applyAlignment="1">
      <alignment horizontal="center" vertical="center"/>
    </xf>
    <xf numFmtId="38" fontId="29" fillId="0" borderId="59" xfId="2" applyFont="1" applyFill="1" applyBorder="1" applyAlignment="1" applyProtection="1">
      <alignment horizontal="center" vertical="center"/>
    </xf>
    <xf numFmtId="38" fontId="29" fillId="0" borderId="50" xfId="2" applyFont="1" applyFill="1" applyBorder="1" applyAlignment="1" applyProtection="1">
      <alignment horizontal="center" vertical="center"/>
    </xf>
    <xf numFmtId="38" fontId="29" fillId="0" borderId="40" xfId="2" applyFont="1" applyFill="1" applyBorder="1" applyAlignment="1" applyProtection="1">
      <alignment horizontal="center" vertical="center"/>
    </xf>
    <xf numFmtId="38" fontId="29" fillId="0" borderId="4" xfId="4" applyNumberFormat="1" applyBorder="1" applyAlignment="1">
      <alignment horizontal="center" vertical="center"/>
    </xf>
    <xf numFmtId="0" fontId="29" fillId="0" borderId="72" xfId="4" applyBorder="1">
      <alignment vertical="center"/>
    </xf>
    <xf numFmtId="0" fontId="29" fillId="0" borderId="26" xfId="4" applyBorder="1">
      <alignment vertical="center"/>
    </xf>
    <xf numFmtId="0" fontId="33" fillId="0" borderId="25" xfId="4" applyFont="1" applyBorder="1" applyAlignment="1">
      <alignment horizontal="center" vertical="center" wrapText="1"/>
    </xf>
    <xf numFmtId="0" fontId="29" fillId="0" borderId="90" xfId="4" applyBorder="1">
      <alignment vertical="center"/>
    </xf>
    <xf numFmtId="190" fontId="29" fillId="0" borderId="12" xfId="4" applyNumberFormat="1" applyBorder="1" applyAlignment="1">
      <alignment horizontal="center" vertical="center"/>
    </xf>
    <xf numFmtId="190" fontId="29" fillId="0" borderId="20" xfId="4" applyNumberFormat="1" applyBorder="1" applyAlignment="1">
      <alignment horizontal="center" vertical="center"/>
    </xf>
    <xf numFmtId="0" fontId="0" fillId="0" borderId="0" xfId="0" applyAlignment="1">
      <alignment shrinkToFit="1"/>
    </xf>
    <xf numFmtId="0" fontId="29" fillId="0" borderId="43" xfId="4" applyBorder="1" applyAlignment="1">
      <alignment horizontal="center" vertical="center"/>
    </xf>
    <xf numFmtId="0" fontId="29" fillId="0" borderId="69" xfId="4" applyBorder="1" applyAlignment="1">
      <alignment horizontal="center" vertical="center"/>
    </xf>
    <xf numFmtId="0" fontId="29" fillId="0" borderId="54" xfId="4" applyBorder="1" applyAlignment="1">
      <alignment horizontal="center" vertical="center"/>
    </xf>
    <xf numFmtId="190" fontId="29" fillId="0" borderId="1" xfId="4" applyNumberFormat="1" applyBorder="1" applyAlignment="1">
      <alignment horizontal="center" vertical="center"/>
    </xf>
    <xf numFmtId="190" fontId="29" fillId="0" borderId="5" xfId="4" applyNumberFormat="1" applyBorder="1" applyAlignment="1">
      <alignment horizontal="center" vertical="center"/>
    </xf>
    <xf numFmtId="0" fontId="29" fillId="4" borderId="69" xfId="4" applyFill="1" applyBorder="1" applyAlignment="1" applyProtection="1">
      <alignment horizontal="center" vertical="center"/>
      <protection locked="0"/>
    </xf>
    <xf numFmtId="38" fontId="29" fillId="0" borderId="4" xfId="2" applyFont="1" applyFill="1" applyBorder="1" applyAlignment="1" applyProtection="1">
      <alignment horizontal="center" vertical="center"/>
    </xf>
    <xf numFmtId="190" fontId="29" fillId="0" borderId="47" xfId="4" applyNumberFormat="1" applyBorder="1" applyAlignment="1">
      <alignment horizontal="center" vertical="center"/>
    </xf>
    <xf numFmtId="190" fontId="29" fillId="0" borderId="68" xfId="4" applyNumberFormat="1" applyBorder="1" applyAlignment="1">
      <alignment horizontal="center" vertical="center"/>
    </xf>
    <xf numFmtId="0" fontId="29" fillId="0" borderId="92" xfId="4" applyBorder="1" applyAlignment="1">
      <alignment horizontal="center" vertical="center" wrapText="1"/>
    </xf>
    <xf numFmtId="0" fontId="29" fillId="0" borderId="92" xfId="4" applyBorder="1" applyAlignment="1">
      <alignment horizontal="center" vertical="center"/>
    </xf>
    <xf numFmtId="187" fontId="29" fillId="0" borderId="13" xfId="4" applyNumberFormat="1" applyBorder="1" applyAlignment="1">
      <alignment horizontal="center" vertical="center"/>
    </xf>
    <xf numFmtId="0" fontId="29" fillId="0" borderId="93" xfId="4" applyBorder="1" applyAlignment="1">
      <alignment horizontal="center" vertical="center"/>
    </xf>
    <xf numFmtId="0" fontId="29" fillId="0" borderId="65" xfId="4" applyBorder="1" applyAlignment="1">
      <alignment horizontal="center" vertical="center"/>
    </xf>
    <xf numFmtId="180" fontId="29" fillId="0" borderId="88" xfId="4" applyNumberFormat="1" applyBorder="1" applyAlignment="1">
      <alignment horizontal="center" vertical="center"/>
    </xf>
    <xf numFmtId="0" fontId="47" fillId="0" borderId="0" xfId="0" applyFont="1" applyAlignment="1">
      <alignment horizontal="right" vertical="center"/>
    </xf>
    <xf numFmtId="0" fontId="40" fillId="0" borderId="43" xfId="0" applyFont="1" applyBorder="1" applyAlignment="1">
      <alignment horizontal="center" vertical="center"/>
    </xf>
    <xf numFmtId="0" fontId="40" fillId="0" borderId="75" xfId="0" applyFont="1" applyBorder="1" applyAlignment="1">
      <alignment horizontal="center" vertical="center"/>
    </xf>
    <xf numFmtId="0" fontId="40" fillId="0" borderId="35" xfId="0" applyFont="1" applyBorder="1" applyAlignment="1">
      <alignment horizontal="center" vertical="center"/>
    </xf>
    <xf numFmtId="0" fontId="40" fillId="0" borderId="69" xfId="0" applyFont="1" applyBorder="1" applyAlignment="1">
      <alignment horizontal="center" vertical="center"/>
    </xf>
    <xf numFmtId="0" fontId="40" fillId="0" borderId="54" xfId="0" applyFont="1" applyBorder="1" applyAlignment="1">
      <alignment horizontal="center" vertical="center"/>
    </xf>
    <xf numFmtId="0" fontId="40" fillId="0" borderId="36" xfId="0" applyFont="1" applyBorder="1" applyAlignment="1">
      <alignment horizontal="left" vertical="center" shrinkToFit="1"/>
    </xf>
    <xf numFmtId="0" fontId="40" fillId="0" borderId="74" xfId="0" applyFont="1" applyBorder="1" applyAlignment="1">
      <alignment horizontal="left" vertical="center" shrinkToFit="1"/>
    </xf>
    <xf numFmtId="0" fontId="40" fillId="0" borderId="23"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94" xfId="0" applyFont="1" applyBorder="1" applyAlignment="1">
      <alignment horizontal="left" vertical="center" shrinkToFit="1"/>
    </xf>
    <xf numFmtId="0" fontId="40" fillId="0" borderId="8" xfId="0" applyFont="1" applyBorder="1" applyAlignment="1">
      <alignment horizontal="left" vertical="center" shrinkToFit="1"/>
    </xf>
    <xf numFmtId="0" fontId="40" fillId="0" borderId="77" xfId="0" applyFont="1" applyBorder="1" applyAlignment="1">
      <alignment vertical="center" wrapText="1"/>
    </xf>
    <xf numFmtId="0" fontId="40" fillId="0" borderId="81" xfId="0" applyFont="1" applyBorder="1" applyAlignment="1">
      <alignment vertical="center" wrapText="1"/>
    </xf>
    <xf numFmtId="0" fontId="40" fillId="0" borderId="78" xfId="0" applyFont="1" applyBorder="1" applyAlignment="1">
      <alignment vertical="center" wrapText="1"/>
    </xf>
    <xf numFmtId="0" fontId="40" fillId="0" borderId="95" xfId="0" applyFont="1" applyBorder="1" applyAlignment="1">
      <alignment vertical="center" wrapText="1"/>
    </xf>
    <xf numFmtId="0" fontId="40" fillId="0" borderId="96" xfId="0" applyFont="1" applyBorder="1" applyAlignment="1">
      <alignment vertical="center" wrapText="1"/>
    </xf>
    <xf numFmtId="0" fontId="40" fillId="0" borderId="97" xfId="0" applyFont="1" applyBorder="1" applyAlignment="1">
      <alignment vertical="center" wrapText="1"/>
    </xf>
    <xf numFmtId="0" fontId="44" fillId="0" borderId="0" xfId="0" applyFont="1" applyAlignment="1">
      <alignment horizontal="left" vertical="center" shrinkToFit="1"/>
    </xf>
    <xf numFmtId="0" fontId="44" fillId="0" borderId="24" xfId="0" applyFont="1" applyBorder="1" applyAlignment="1">
      <alignment horizontal="left" vertical="center" shrinkToFit="1"/>
    </xf>
    <xf numFmtId="0" fontId="40" fillId="0" borderId="98" xfId="0" applyFont="1" applyBorder="1" applyAlignment="1">
      <alignment horizontal="left" vertical="center" wrapText="1"/>
    </xf>
    <xf numFmtId="0" fontId="40" fillId="0" borderId="99" xfId="0" applyFont="1" applyBorder="1" applyAlignment="1">
      <alignment horizontal="left" vertical="center" wrapText="1"/>
    </xf>
    <xf numFmtId="0" fontId="40" fillId="0" borderId="100" xfId="0" applyFont="1" applyBorder="1" applyAlignment="1">
      <alignment horizontal="left" vertical="center" wrapText="1"/>
    </xf>
    <xf numFmtId="0" fontId="40" fillId="0" borderId="95" xfId="0" applyFont="1" applyBorder="1" applyAlignment="1">
      <alignment horizontal="left" vertical="center" wrapText="1"/>
    </xf>
    <xf numFmtId="0" fontId="40" fillId="0" borderId="96" xfId="0" applyFont="1" applyBorder="1" applyAlignment="1">
      <alignment horizontal="left" vertical="center" wrapText="1"/>
    </xf>
    <xf numFmtId="0" fontId="40" fillId="0" borderId="97" xfId="0" applyFont="1" applyBorder="1" applyAlignment="1">
      <alignment horizontal="left" vertical="center" wrapText="1"/>
    </xf>
    <xf numFmtId="0" fontId="40" fillId="0" borderId="26" xfId="0" applyFont="1" applyBorder="1" applyAlignment="1">
      <alignment horizontal="left" vertical="center" shrinkToFit="1"/>
    </xf>
    <xf numFmtId="0" fontId="40" fillId="0" borderId="7" xfId="0" applyFont="1" applyBorder="1" applyAlignment="1">
      <alignment horizontal="left" vertical="center" shrinkToFit="1"/>
    </xf>
    <xf numFmtId="0" fontId="40" fillId="0" borderId="70" xfId="0" applyFont="1" applyBorder="1" applyAlignment="1">
      <alignment horizontal="left" vertical="center" shrinkToFit="1"/>
    </xf>
    <xf numFmtId="0" fontId="40" fillId="0" borderId="10" xfId="0" applyFont="1" applyBorder="1" applyAlignment="1">
      <alignment horizontal="left" vertical="center" shrinkToFit="1"/>
    </xf>
    <xf numFmtId="0" fontId="40" fillId="0" borderId="101" xfId="0" applyFont="1" applyBorder="1" applyAlignment="1">
      <alignment horizontal="left" vertical="center" wrapText="1"/>
    </xf>
    <xf numFmtId="0" fontId="40" fillId="0" borderId="102" xfId="0" applyFont="1" applyBorder="1" applyAlignment="1">
      <alignment horizontal="left" vertical="center" wrapText="1"/>
    </xf>
    <xf numFmtId="0" fontId="40" fillId="0" borderId="103" xfId="0" applyFont="1" applyBorder="1" applyAlignment="1">
      <alignment horizontal="left" vertical="center" wrapText="1"/>
    </xf>
    <xf numFmtId="0" fontId="49" fillId="0" borderId="69" xfId="0" applyFont="1" applyBorder="1" applyAlignment="1">
      <alignment horizontal="left" vertical="top" wrapText="1"/>
    </xf>
    <xf numFmtId="0" fontId="49" fillId="0" borderId="36" xfId="0" applyFont="1" applyBorder="1" applyAlignment="1">
      <alignment horizontal="left" vertical="center" wrapText="1"/>
    </xf>
    <xf numFmtId="0" fontId="49" fillId="0" borderId="42" xfId="0" applyFont="1" applyBorder="1" applyAlignment="1">
      <alignment horizontal="left" vertical="center"/>
    </xf>
    <xf numFmtId="0" fontId="49" fillId="0" borderId="23" xfId="0" applyFont="1" applyBorder="1" applyAlignment="1">
      <alignment horizontal="left" vertical="center"/>
    </xf>
    <xf numFmtId="0" fontId="49" fillId="0" borderId="0" xfId="0" applyFont="1" applyAlignment="1">
      <alignment horizontal="left" vertical="center"/>
    </xf>
    <xf numFmtId="0" fontId="49" fillId="0" borderId="28" xfId="0" applyFont="1" applyBorder="1" applyAlignment="1">
      <alignment horizontal="left" vertical="center"/>
    </xf>
    <xf numFmtId="0" fontId="49" fillId="0" borderId="24" xfId="0" applyFont="1" applyBorder="1" applyAlignment="1">
      <alignment horizontal="left" vertical="center"/>
    </xf>
    <xf numFmtId="49" fontId="47" fillId="4" borderId="36" xfId="0" applyNumberFormat="1" applyFont="1" applyFill="1" applyBorder="1" applyAlignment="1" applyProtection="1">
      <alignment horizontal="left" vertical="center" wrapText="1"/>
      <protection locked="0"/>
    </xf>
    <xf numFmtId="49" fontId="47" fillId="4" borderId="42" xfId="0" applyNumberFormat="1" applyFont="1" applyFill="1" applyBorder="1" applyAlignment="1" applyProtection="1">
      <alignment horizontal="left" vertical="center" wrapText="1"/>
      <protection locked="0"/>
    </xf>
    <xf numFmtId="0" fontId="40" fillId="0" borderId="76" xfId="0" applyFont="1" applyBorder="1" applyAlignment="1" applyProtection="1">
      <alignment horizontal="left" vertical="center" wrapText="1"/>
      <protection locked="0"/>
    </xf>
    <xf numFmtId="49" fontId="47" fillId="4" borderId="23" xfId="0" applyNumberFormat="1" applyFont="1" applyFill="1" applyBorder="1" applyAlignment="1" applyProtection="1">
      <alignment horizontal="left" vertical="center" wrapText="1"/>
      <protection locked="0"/>
    </xf>
    <xf numFmtId="49" fontId="47" fillId="4" borderId="0" xfId="0" applyNumberFormat="1" applyFont="1" applyFill="1" applyAlignment="1" applyProtection="1">
      <alignment horizontal="left" vertical="center" wrapText="1"/>
      <protection locked="0"/>
    </xf>
    <xf numFmtId="0" fontId="40" fillId="0" borderId="51" xfId="0" applyFont="1" applyBorder="1" applyAlignment="1" applyProtection="1">
      <alignment horizontal="left" vertical="center" wrapText="1"/>
      <protection locked="0"/>
    </xf>
    <xf numFmtId="49" fontId="47" fillId="4" borderId="28" xfId="0" applyNumberFormat="1" applyFont="1" applyFill="1" applyBorder="1" applyAlignment="1" applyProtection="1">
      <alignment horizontal="left" vertical="center" wrapText="1"/>
      <protection locked="0"/>
    </xf>
    <xf numFmtId="49" fontId="47" fillId="4" borderId="24" xfId="0" applyNumberFormat="1" applyFont="1" applyFill="1" applyBorder="1" applyAlignment="1" applyProtection="1">
      <alignment horizontal="left" vertical="center" wrapText="1"/>
      <protection locked="0"/>
    </xf>
    <xf numFmtId="0" fontId="40" fillId="0" borderId="67" xfId="0" applyFont="1" applyBorder="1" applyAlignment="1" applyProtection="1">
      <alignment horizontal="left" vertical="center" wrapText="1"/>
      <protection locked="0"/>
    </xf>
    <xf numFmtId="0" fontId="40" fillId="0" borderId="26" xfId="0" applyFont="1" applyBorder="1" applyAlignment="1">
      <alignment horizontal="left" vertical="center" wrapText="1" shrinkToFit="1"/>
    </xf>
    <xf numFmtId="0" fontId="40" fillId="0" borderId="7" xfId="0" applyFont="1" applyBorder="1" applyAlignment="1">
      <alignment horizontal="left" vertical="center" wrapText="1" shrinkToFit="1"/>
    </xf>
    <xf numFmtId="0" fontId="40" fillId="0" borderId="23"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29" xfId="0" applyFont="1" applyBorder="1" applyAlignment="1">
      <alignment horizontal="left" vertical="center" wrapText="1" shrinkToFit="1"/>
    </xf>
    <xf numFmtId="0" fontId="9" fillId="0" borderId="0" xfId="0" applyFont="1" applyAlignment="1">
      <alignment horizontal="center"/>
    </xf>
  </cellXfs>
  <cellStyles count="11">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 name="標準_yoshiki4" xfId="10" xr:uid="{00000000-0005-0000-0000-00000A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180975</xdr:colOff>
      <xdr:row>1</xdr:row>
      <xdr:rowOff>28575</xdr:rowOff>
    </xdr:from>
    <xdr:to>
      <xdr:col>28</xdr:col>
      <xdr:colOff>19050</xdr:colOff>
      <xdr:row>1</xdr:row>
      <xdr:rowOff>409575</xdr:rowOff>
    </xdr:to>
    <xdr:sp macro="" textlink="">
      <xdr:nvSpPr>
        <xdr:cNvPr id="2" name="テキスト ボックス 1">
          <a:extLst>
            <a:ext uri="{FF2B5EF4-FFF2-40B4-BE49-F238E27FC236}">
              <a16:creationId xmlns:a16="http://schemas.microsoft.com/office/drawing/2014/main" id="{306524BD-ED6A-497B-90C3-294CDA5402A1}"/>
            </a:ext>
          </a:extLst>
        </xdr:cNvPr>
        <xdr:cNvSpPr txBox="1"/>
      </xdr:nvSpPr>
      <xdr:spPr>
        <a:xfrm>
          <a:off x="6010275" y="219075"/>
          <a:ext cx="2714625" cy="3810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0136BF0E-AB22-441F-A919-2F7A367F9C5B}"/>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5FD0B006-EA91-43E7-AE66-DE31DF1629AF}"/>
            </a:ext>
          </a:extLst>
        </xdr:cNvPr>
        <xdr:cNvSpPr txBox="1"/>
      </xdr:nvSpPr>
      <xdr:spPr>
        <a:xfrm>
          <a:off x="6029324" y="981076"/>
          <a:ext cx="3638551"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0">
              <a:solidFill>
                <a:schemeClr val="dk1"/>
              </a:solidFill>
              <a:effectLst/>
              <a:latin typeface="+mn-lt"/>
              <a:ea typeface="+mn-ea"/>
              <a:cs typeface="+mn-cs"/>
            </a:rPr>
            <a:t>エコドライブ推進者を変更（新たな推進者の選任・解任）した場合</a:t>
          </a:r>
          <a:r>
            <a:rPr kumimoji="1" lang="ja-JP" altLang="en-US" sz="1100" b="0">
              <a:solidFill>
                <a:schemeClr val="dk1"/>
              </a:solidFill>
              <a:effectLst/>
              <a:latin typeface="+mn-lt"/>
              <a:ea typeface="+mn-ea"/>
              <a:cs typeface="+mn-cs"/>
            </a:rPr>
            <a:t>入力</a:t>
          </a:r>
          <a:r>
            <a:rPr kumimoji="1" lang="ja-JP" altLang="ja-JP" sz="1100" b="0">
              <a:solidFill>
                <a:schemeClr val="dk1"/>
              </a:solidFill>
              <a:effectLst/>
              <a:latin typeface="+mn-lt"/>
              <a:ea typeface="+mn-ea"/>
              <a:cs typeface="+mn-cs"/>
            </a:rPr>
            <a:t>してください。</a:t>
          </a:r>
          <a:endParaRPr lang="ja-JP" altLang="ja-JP" sz="1100" b="0">
            <a:solidFill>
              <a:schemeClr val="dk1"/>
            </a:solidFill>
            <a:effectLst/>
            <a:latin typeface="+mn-lt"/>
            <a:ea typeface="+mn-ea"/>
            <a:cs typeface="+mn-cs"/>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285750</xdr:colOff>
      <xdr:row>13</xdr:row>
      <xdr:rowOff>66675</xdr:rowOff>
    </xdr:from>
    <xdr:to>
      <xdr:col>9</xdr:col>
      <xdr:colOff>76200</xdr:colOff>
      <xdr:row>14</xdr:row>
      <xdr:rowOff>180975</xdr:rowOff>
    </xdr:to>
    <xdr:sp macro="" textlink="">
      <xdr:nvSpPr>
        <xdr:cNvPr id="2" name="テキスト ボックス 1">
          <a:extLst>
            <a:ext uri="{FF2B5EF4-FFF2-40B4-BE49-F238E27FC236}">
              <a16:creationId xmlns:a16="http://schemas.microsoft.com/office/drawing/2014/main" id="{F3CAF7E8-824C-4D99-B38E-F12E2A34FCEC}"/>
            </a:ext>
          </a:extLst>
        </xdr:cNvPr>
        <xdr:cNvSpPr txBox="1"/>
      </xdr:nvSpPr>
      <xdr:spPr>
        <a:xfrm>
          <a:off x="3343275" y="4552950"/>
          <a:ext cx="3400425" cy="4286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13</xdr:col>
      <xdr:colOff>130175</xdr:colOff>
      <xdr:row>3</xdr:row>
      <xdr:rowOff>154517</xdr:rowOff>
    </xdr:from>
    <xdr:to>
      <xdr:col>18</xdr:col>
      <xdr:colOff>320675</xdr:colOff>
      <xdr:row>5</xdr:row>
      <xdr:rowOff>207433</xdr:rowOff>
    </xdr:to>
    <xdr:sp macro="" textlink="">
      <xdr:nvSpPr>
        <xdr:cNvPr id="2" name="テキスト ボックス 1">
          <a:extLst>
            <a:ext uri="{FF2B5EF4-FFF2-40B4-BE49-F238E27FC236}">
              <a16:creationId xmlns:a16="http://schemas.microsoft.com/office/drawing/2014/main" id="{504B60E1-457D-43EC-99B8-57A08B6418D4}"/>
            </a:ext>
          </a:extLst>
        </xdr:cNvPr>
        <xdr:cNvSpPr txBox="1"/>
      </xdr:nvSpPr>
      <xdr:spPr>
        <a:xfrm>
          <a:off x="5702300" y="983192"/>
          <a:ext cx="1990725" cy="49106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灰色のセルは入力不要です。</a:t>
          </a:r>
          <a:endParaRPr kumimoji="1" lang="ja-JP" altLang="en-US" sz="1100"/>
        </a:p>
      </xdr:txBody>
    </xdr:sp>
    <xdr:clientData fPrintsWithSheet="0"/>
  </xdr:twoCellAnchor>
  <xdr:twoCellAnchor>
    <xdr:from>
      <xdr:col>16</xdr:col>
      <xdr:colOff>168278</xdr:colOff>
      <xdr:row>6</xdr:row>
      <xdr:rowOff>190499</xdr:rowOff>
    </xdr:from>
    <xdr:to>
      <xdr:col>20</xdr:col>
      <xdr:colOff>228600</xdr:colOff>
      <xdr:row>13</xdr:row>
      <xdr:rowOff>0</xdr:rowOff>
    </xdr:to>
    <xdr:sp macro="" textlink="">
      <xdr:nvSpPr>
        <xdr:cNvPr id="4" name="線吹き出し 1 (枠付き) 4">
          <a:extLst>
            <a:ext uri="{FF2B5EF4-FFF2-40B4-BE49-F238E27FC236}">
              <a16:creationId xmlns:a16="http://schemas.microsoft.com/office/drawing/2014/main" id="{8B69C6B9-0AD4-4A2F-9EBB-99BF62AADB3B}"/>
            </a:ext>
          </a:extLst>
        </xdr:cNvPr>
        <xdr:cNvSpPr/>
      </xdr:nvSpPr>
      <xdr:spPr bwMode="auto">
        <a:xfrm>
          <a:off x="6921503" y="1676399"/>
          <a:ext cx="1346197" cy="1381126"/>
        </a:xfrm>
        <a:prstGeom prst="borderCallout1">
          <a:avLst>
            <a:gd name="adj1" fmla="val 100019"/>
            <a:gd name="adj2" fmla="val 91862"/>
            <a:gd name="adj3" fmla="val 128735"/>
            <a:gd name="adj4" fmla="val 144889"/>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215900</xdr:colOff>
      <xdr:row>7</xdr:row>
      <xdr:rowOff>1</xdr:rowOff>
    </xdr:from>
    <xdr:to>
      <xdr:col>16</xdr:col>
      <xdr:colOff>19050</xdr:colOff>
      <xdr:row>11</xdr:row>
      <xdr:rowOff>25401</xdr:rowOff>
    </xdr:to>
    <xdr:sp macro="" textlink="">
      <xdr:nvSpPr>
        <xdr:cNvPr id="5" name="線吹き出し 1 (枠付き) 4">
          <a:extLst>
            <a:ext uri="{FF2B5EF4-FFF2-40B4-BE49-F238E27FC236}">
              <a16:creationId xmlns:a16="http://schemas.microsoft.com/office/drawing/2014/main" id="{183E39F3-1151-4BA4-B626-F3FA97C0332E}"/>
            </a:ext>
          </a:extLst>
        </xdr:cNvPr>
        <xdr:cNvSpPr/>
      </xdr:nvSpPr>
      <xdr:spPr bwMode="auto">
        <a:xfrm>
          <a:off x="5788025" y="1704976"/>
          <a:ext cx="984250" cy="901700"/>
        </a:xfrm>
        <a:prstGeom prst="borderCallout1">
          <a:avLst>
            <a:gd name="adj1" fmla="val 102235"/>
            <a:gd name="adj2" fmla="val 11750"/>
            <a:gd name="adj3" fmla="val 196601"/>
            <a:gd name="adj4" fmla="val 595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228600</xdr:colOff>
      <xdr:row>11</xdr:row>
      <xdr:rowOff>28575</xdr:rowOff>
    </xdr:from>
    <xdr:to>
      <xdr:col>14</xdr:col>
      <xdr:colOff>368301</xdr:colOff>
      <xdr:row>15</xdr:row>
      <xdr:rowOff>133350</xdr:rowOff>
    </xdr:to>
    <xdr:cxnSp macro="">
      <xdr:nvCxnSpPr>
        <xdr:cNvPr id="6" name="直線矢印コネクタ 5">
          <a:extLst>
            <a:ext uri="{FF2B5EF4-FFF2-40B4-BE49-F238E27FC236}">
              <a16:creationId xmlns:a16="http://schemas.microsoft.com/office/drawing/2014/main" id="{99A1C420-AB28-4D22-8163-1B53DB82531F}"/>
            </a:ext>
          </a:extLst>
        </xdr:cNvPr>
        <xdr:cNvCxnSpPr/>
      </xdr:nvCxnSpPr>
      <xdr:spPr bwMode="auto">
        <a:xfrm flipH="1">
          <a:off x="6267450" y="2609850"/>
          <a:ext cx="139701" cy="9144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21</xdr:col>
      <xdr:colOff>63500</xdr:colOff>
      <xdr:row>7</xdr:row>
      <xdr:rowOff>6350</xdr:rowOff>
    </xdr:from>
    <xdr:to>
      <xdr:col>24</xdr:col>
      <xdr:colOff>381000</xdr:colOff>
      <xdr:row>13</xdr:row>
      <xdr:rowOff>19050</xdr:rowOff>
    </xdr:to>
    <xdr:sp macro="" textlink="">
      <xdr:nvSpPr>
        <xdr:cNvPr id="3" name="線吹き出し 1 (枠付き) 4">
          <a:extLst>
            <a:ext uri="{FF2B5EF4-FFF2-40B4-BE49-F238E27FC236}">
              <a16:creationId xmlns:a16="http://schemas.microsoft.com/office/drawing/2014/main" id="{98DCBA80-18A8-4882-9300-AAB0477F0443}"/>
            </a:ext>
          </a:extLst>
        </xdr:cNvPr>
        <xdr:cNvSpPr/>
      </xdr:nvSpPr>
      <xdr:spPr bwMode="auto">
        <a:xfrm>
          <a:off x="8378825" y="1711325"/>
          <a:ext cx="1355725" cy="1365250"/>
        </a:xfrm>
        <a:prstGeom prst="borderCallout1">
          <a:avLst>
            <a:gd name="adj1" fmla="val 100953"/>
            <a:gd name="adj2" fmla="val 50862"/>
            <a:gd name="adj3" fmla="val 130972"/>
            <a:gd name="adj4" fmla="val 58597"/>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a:t>
          </a:r>
          <a:endParaRPr kumimoji="1" lang="ja-JP" altLang="en-US" sz="10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190500</xdr:rowOff>
    </xdr:from>
    <xdr:to>
      <xdr:col>23</xdr:col>
      <xdr:colOff>600075</xdr:colOff>
      <xdr:row>31</xdr:row>
      <xdr:rowOff>47625</xdr:rowOff>
    </xdr:to>
    <xdr:sp macro="" textlink="">
      <xdr:nvSpPr>
        <xdr:cNvPr id="2" name="テキスト ボックス 1">
          <a:extLst>
            <a:ext uri="{FF2B5EF4-FFF2-40B4-BE49-F238E27FC236}">
              <a16:creationId xmlns:a16="http://schemas.microsoft.com/office/drawing/2014/main" id="{92C5566F-ADFC-459B-8D64-80E76A4BFC31}"/>
            </a:ext>
          </a:extLst>
        </xdr:cNvPr>
        <xdr:cNvSpPr txBox="1"/>
      </xdr:nvSpPr>
      <xdr:spPr>
        <a:xfrm>
          <a:off x="6819900" y="9315450"/>
          <a:ext cx="2476500" cy="11334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a:t>
          </a:r>
          <a:r>
            <a:rPr kumimoji="1" lang="ja-JP" altLang="en-US" sz="900"/>
            <a:t>別紙２－１よりカウントしています。左の表に転記してください。</a:t>
          </a:r>
          <a:endParaRPr kumimoji="1" lang="en-US" altLang="ja-JP" sz="900"/>
        </a:p>
        <a:p>
          <a:endParaRPr kumimoji="1" lang="en-US" altLang="ja-JP" sz="900"/>
        </a:p>
        <a:p>
          <a:r>
            <a:rPr kumimoji="1" lang="en-US" altLang="ja-JP" sz="900"/>
            <a:t>※</a:t>
          </a:r>
          <a:r>
            <a:rPr kumimoji="1" lang="ja-JP" altLang="en-US" sz="900"/>
            <a:t>被牽引車の減少・新規台数は上記に反映されませんので、一般車の減少・新規にそれぞれ台数を算入して転記してください。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35336;&#30011;&#20219;&#2484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row>
        <row r="20">
          <cell r="AR20" t="str">
            <v xml:space="preserve"> </v>
          </cell>
        </row>
        <row r="21">
          <cell r="AR21" t="str">
            <v xml:space="preserve"> </v>
          </cell>
        </row>
        <row r="22">
          <cell r="AR22" t="str">
            <v xml:space="preserve"> </v>
          </cell>
        </row>
        <row r="23">
          <cell r="AR23" t="str">
            <v xml:space="preserve"> </v>
          </cell>
        </row>
        <row r="24">
          <cell r="AR24" t="str">
            <v xml:space="preserve"> </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row r="4">
          <cell r="A4" t="str">
            <v>貨1ガ-</v>
          </cell>
        </row>
      </sheetData>
      <sheetData sheetId="10" refreshError="1"/>
      <sheetData sheetId="11" refreshError="1"/>
      <sheetData sheetId="12">
        <row r="2">
          <cell r="A2" t="str">
            <v>－</v>
          </cell>
          <cell r="B2">
            <v>1</v>
          </cell>
          <cell r="D2" t="str">
            <v>所沢</v>
          </cell>
        </row>
        <row r="3">
          <cell r="A3" t="str">
            <v>A</v>
          </cell>
          <cell r="B3">
            <v>2</v>
          </cell>
          <cell r="D3" t="str">
            <v>熊谷</v>
          </cell>
        </row>
        <row r="4">
          <cell r="A4" t="str">
            <v>AAA</v>
          </cell>
          <cell r="B4">
            <v>3</v>
          </cell>
          <cell r="D4" t="str">
            <v>大宮</v>
          </cell>
        </row>
        <row r="5">
          <cell r="A5" t="str">
            <v>AAE</v>
          </cell>
          <cell r="B5">
            <v>4</v>
          </cell>
          <cell r="D5" t="str">
            <v>春日部</v>
          </cell>
        </row>
        <row r="6">
          <cell r="A6" t="str">
            <v>AAF</v>
          </cell>
          <cell r="B6">
            <v>5</v>
          </cell>
          <cell r="D6" t="str">
            <v>川越</v>
          </cell>
        </row>
        <row r="7">
          <cell r="A7" t="str">
            <v>AAG</v>
          </cell>
          <cell r="B7">
            <v>6</v>
          </cell>
          <cell r="D7" t="str">
            <v>川口</v>
          </cell>
        </row>
        <row r="8">
          <cell r="A8" t="str">
            <v>ABA</v>
          </cell>
          <cell r="B8">
            <v>7</v>
          </cell>
          <cell r="D8" t="str">
            <v>越谷</v>
          </cell>
        </row>
        <row r="9">
          <cell r="A9" t="str">
            <v>ABE</v>
          </cell>
          <cell r="B9">
            <v>8</v>
          </cell>
        </row>
        <row r="10">
          <cell r="A10" t="str">
            <v>ABF</v>
          </cell>
          <cell r="B10">
            <v>9</v>
          </cell>
        </row>
        <row r="11">
          <cell r="A11" t="str">
            <v>ABG</v>
          </cell>
          <cell r="B11">
            <v>10</v>
          </cell>
        </row>
        <row r="12">
          <cell r="A12" t="str">
            <v>ACB</v>
          </cell>
          <cell r="B12">
            <v>11</v>
          </cell>
        </row>
        <row r="13">
          <cell r="A13" t="str">
            <v>ACC</v>
          </cell>
          <cell r="B13">
            <v>12</v>
          </cell>
        </row>
        <row r="14">
          <cell r="A14" t="str">
            <v>ACE</v>
          </cell>
          <cell r="B14">
            <v>13</v>
          </cell>
        </row>
        <row r="15">
          <cell r="A15" t="str">
            <v>ACF</v>
          </cell>
          <cell r="B15">
            <v>14</v>
          </cell>
        </row>
        <row r="16">
          <cell r="A16" t="str">
            <v>ACG</v>
          </cell>
          <cell r="B16">
            <v>15</v>
          </cell>
        </row>
        <row r="17">
          <cell r="A17" t="str">
            <v>ACGS</v>
          </cell>
          <cell r="B17">
            <v>16</v>
          </cell>
        </row>
        <row r="18">
          <cell r="A18" t="str">
            <v>ADB</v>
          </cell>
          <cell r="B18">
            <v>17</v>
          </cell>
        </row>
        <row r="19">
          <cell r="A19" t="str">
            <v>ADC</v>
          </cell>
          <cell r="B19">
            <v>18</v>
          </cell>
        </row>
        <row r="20">
          <cell r="A20" t="str">
            <v>ADE</v>
          </cell>
          <cell r="B20">
            <v>19</v>
          </cell>
        </row>
        <row r="21">
          <cell r="A21" t="str">
            <v>ADF</v>
          </cell>
          <cell r="B21">
            <v>20</v>
          </cell>
        </row>
        <row r="22">
          <cell r="A22" t="str">
            <v>ADG</v>
          </cell>
          <cell r="B22">
            <v>21</v>
          </cell>
        </row>
        <row r="23">
          <cell r="A23" t="str">
            <v>ADGS</v>
          </cell>
          <cell r="B23">
            <v>22</v>
          </cell>
        </row>
        <row r="24">
          <cell r="A24" t="str">
            <v>AEA</v>
          </cell>
          <cell r="B24">
            <v>23</v>
          </cell>
        </row>
        <row r="25">
          <cell r="A25" t="str">
            <v>AEB</v>
          </cell>
          <cell r="B25">
            <v>24</v>
          </cell>
        </row>
        <row r="26">
          <cell r="A26" t="str">
            <v>AEC</v>
          </cell>
          <cell r="B26">
            <v>25</v>
          </cell>
        </row>
        <row r="27">
          <cell r="A27" t="str">
            <v>AEE</v>
          </cell>
          <cell r="B27">
            <v>26</v>
          </cell>
        </row>
        <row r="28">
          <cell r="A28" t="str">
            <v>AEF</v>
          </cell>
          <cell r="B28">
            <v>27</v>
          </cell>
        </row>
        <row r="29">
          <cell r="A29" t="str">
            <v>AEG</v>
          </cell>
          <cell r="B29">
            <v>28</v>
          </cell>
        </row>
        <row r="30">
          <cell r="A30" t="str">
            <v>AFA</v>
          </cell>
          <cell r="B30">
            <v>29</v>
          </cell>
        </row>
        <row r="31">
          <cell r="A31" t="str">
            <v>AFB</v>
          </cell>
          <cell r="B31">
            <v>30</v>
          </cell>
        </row>
        <row r="32">
          <cell r="A32" t="str">
            <v>AFC</v>
          </cell>
          <cell r="B32">
            <v>31</v>
          </cell>
        </row>
        <row r="33">
          <cell r="A33" t="str">
            <v>AFE</v>
          </cell>
          <cell r="B33">
            <v>32</v>
          </cell>
        </row>
        <row r="34">
          <cell r="A34" t="str">
            <v>AFF</v>
          </cell>
          <cell r="B34">
            <v>33</v>
          </cell>
        </row>
        <row r="35">
          <cell r="A35" t="str">
            <v>AFG</v>
          </cell>
          <cell r="B35">
            <v>34</v>
          </cell>
        </row>
        <row r="36">
          <cell r="A36" t="str">
            <v>AGA</v>
          </cell>
          <cell r="B36">
            <v>35</v>
          </cell>
        </row>
        <row r="37">
          <cell r="A37" t="str">
            <v>AGE</v>
          </cell>
          <cell r="B37">
            <v>36</v>
          </cell>
        </row>
        <row r="38">
          <cell r="A38" t="str">
            <v>AGF</v>
          </cell>
          <cell r="B38">
            <v>37</v>
          </cell>
        </row>
        <row r="39">
          <cell r="A39" t="str">
            <v>AGG</v>
          </cell>
          <cell r="B39">
            <v>38</v>
          </cell>
        </row>
        <row r="40">
          <cell r="A40" t="str">
            <v>AHA</v>
          </cell>
          <cell r="B40">
            <v>39</v>
          </cell>
        </row>
        <row r="41">
          <cell r="A41" t="str">
            <v>AHE</v>
          </cell>
          <cell r="B41">
            <v>40</v>
          </cell>
        </row>
        <row r="42">
          <cell r="A42" t="str">
            <v>AHF</v>
          </cell>
          <cell r="B42">
            <v>41</v>
          </cell>
        </row>
        <row r="43">
          <cell r="A43" t="str">
            <v>AHG</v>
          </cell>
          <cell r="B43">
            <v>42</v>
          </cell>
        </row>
        <row r="44">
          <cell r="A44" t="str">
            <v>AJB</v>
          </cell>
          <cell r="B44">
            <v>43</v>
          </cell>
        </row>
        <row r="45">
          <cell r="A45" t="str">
            <v>AJC</v>
          </cell>
          <cell r="B45">
            <v>44</v>
          </cell>
        </row>
        <row r="46">
          <cell r="A46" t="str">
            <v>AJE</v>
          </cell>
          <cell r="B46">
            <v>45</v>
          </cell>
        </row>
        <row r="47">
          <cell r="A47" t="str">
            <v>AJF</v>
          </cell>
          <cell r="B47">
            <v>46</v>
          </cell>
        </row>
        <row r="48">
          <cell r="A48" t="str">
            <v>AJG</v>
          </cell>
          <cell r="B48">
            <v>47</v>
          </cell>
        </row>
        <row r="49">
          <cell r="A49" t="str">
            <v>AKB</v>
          </cell>
          <cell r="B49">
            <v>48</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８号"/>
      <sheetName val="別紙１"/>
      <sheetName val="別紙２－１"/>
      <sheetName val="別紙２－２"/>
      <sheetName val="別紙４"/>
      <sheetName val="排出係数"/>
      <sheetName val="産業分類表"/>
      <sheetName val="車検証"/>
    </sheetNames>
    <sheetDataSet>
      <sheetData sheetId="0">
        <row r="4">
          <cell r="AB4" t="str">
            <v>aa4</v>
          </cell>
        </row>
        <row r="6">
          <cell r="AB6" t="str">
            <v>aa6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6"/>
  <sheetViews>
    <sheetView tabSelected="1" workbookViewId="0">
      <selection activeCell="E8" sqref="E8"/>
    </sheetView>
  </sheetViews>
  <sheetFormatPr defaultRowHeight="13"/>
  <cols>
    <col min="1" max="1" width="6.08984375" customWidth="1"/>
    <col min="2" max="2" width="82.6328125" customWidth="1"/>
  </cols>
  <sheetData>
    <row r="1" spans="1:3" ht="16.5">
      <c r="A1" s="220" t="s">
        <v>358</v>
      </c>
      <c r="B1" s="221"/>
      <c r="C1" s="17" t="s">
        <v>467</v>
      </c>
    </row>
    <row r="2" spans="1:3">
      <c r="A2" s="221"/>
      <c r="B2" s="221"/>
    </row>
    <row r="3" spans="1:3" ht="17" customHeight="1">
      <c r="A3" s="222" t="s">
        <v>359</v>
      </c>
      <c r="B3" s="223" t="s">
        <v>468</v>
      </c>
    </row>
    <row r="4" spans="1:3" ht="21" customHeight="1">
      <c r="A4" s="222"/>
      <c r="B4" s="224" t="s">
        <v>469</v>
      </c>
    </row>
    <row r="5" spans="1:3">
      <c r="A5" s="222" t="s">
        <v>362</v>
      </c>
      <c r="B5" s="223" t="s">
        <v>360</v>
      </c>
    </row>
    <row r="6" spans="1:3" ht="30.75" customHeight="1">
      <c r="A6" s="222"/>
      <c r="B6" s="224" t="s">
        <v>361</v>
      </c>
    </row>
    <row r="7" spans="1:3">
      <c r="A7" s="222" t="s">
        <v>365</v>
      </c>
      <c r="B7" s="223" t="s">
        <v>363</v>
      </c>
    </row>
    <row r="8" spans="1:3" ht="30.75" customHeight="1">
      <c r="A8" s="222"/>
      <c r="B8" s="224" t="s">
        <v>364</v>
      </c>
    </row>
    <row r="9" spans="1:3" ht="14">
      <c r="A9" s="222" t="s">
        <v>366</v>
      </c>
      <c r="B9" s="223" t="s">
        <v>367</v>
      </c>
    </row>
    <row r="10" spans="1:3" ht="36.75" customHeight="1">
      <c r="A10" s="221"/>
      <c r="B10" s="224" t="s">
        <v>370</v>
      </c>
    </row>
    <row r="11" spans="1:3" ht="16.5" customHeight="1">
      <c r="A11" s="222" t="s">
        <v>470</v>
      </c>
      <c r="B11" s="223" t="s">
        <v>368</v>
      </c>
    </row>
    <row r="12" spans="1:3" ht="42" customHeight="1">
      <c r="A12" s="221"/>
      <c r="B12" s="224" t="s">
        <v>369</v>
      </c>
    </row>
    <row r="13" spans="1:3" ht="18" customHeight="1">
      <c r="A13" s="222" t="s">
        <v>488</v>
      </c>
      <c r="B13" s="223" t="s">
        <v>487</v>
      </c>
    </row>
    <row r="14" spans="1:3" ht="35.5" customHeight="1">
      <c r="A14" s="221"/>
      <c r="B14" s="224" t="s">
        <v>489</v>
      </c>
    </row>
    <row r="15" spans="1:3" ht="16.5" customHeight="1">
      <c r="A15" s="221"/>
      <c r="B15" s="224"/>
    </row>
    <row r="16" spans="1:3" ht="34.5" customHeight="1">
      <c r="A16" s="221"/>
      <c r="B16" s="224"/>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18"/>
  <sheetViews>
    <sheetView workbookViewId="0">
      <selection activeCell="E9" sqref="E9"/>
    </sheetView>
  </sheetViews>
  <sheetFormatPr defaultRowHeight="13"/>
  <sheetData>
    <row r="1" spans="1:3">
      <c r="A1" t="s">
        <v>393</v>
      </c>
      <c r="B1" t="s">
        <v>394</v>
      </c>
    </row>
    <row r="2" spans="1:3">
      <c r="A2" t="s">
        <v>395</v>
      </c>
      <c r="B2">
        <v>2019</v>
      </c>
      <c r="C2" t="s">
        <v>395</v>
      </c>
    </row>
    <row r="3" spans="1:3">
      <c r="A3" t="s">
        <v>396</v>
      </c>
      <c r="B3">
        <v>2020</v>
      </c>
      <c r="C3" t="s">
        <v>396</v>
      </c>
    </row>
    <row r="4" spans="1:3">
      <c r="A4" t="s">
        <v>397</v>
      </c>
      <c r="B4">
        <v>2021</v>
      </c>
      <c r="C4" t="s">
        <v>397</v>
      </c>
    </row>
    <row r="5" spans="1:3">
      <c r="A5" t="s">
        <v>398</v>
      </c>
      <c r="B5">
        <v>2022</v>
      </c>
      <c r="C5" t="s">
        <v>398</v>
      </c>
    </row>
    <row r="6" spans="1:3">
      <c r="A6" t="s">
        <v>399</v>
      </c>
      <c r="B6">
        <v>2023</v>
      </c>
      <c r="C6" t="s">
        <v>399</v>
      </c>
    </row>
    <row r="7" spans="1:3">
      <c r="A7" t="s">
        <v>400</v>
      </c>
      <c r="B7">
        <v>2024</v>
      </c>
      <c r="C7" t="s">
        <v>400</v>
      </c>
    </row>
    <row r="8" spans="1:3">
      <c r="A8" t="s">
        <v>424</v>
      </c>
      <c r="B8">
        <v>2025</v>
      </c>
      <c r="C8" t="s">
        <v>424</v>
      </c>
    </row>
    <row r="9" spans="1:3">
      <c r="A9" t="s">
        <v>425</v>
      </c>
      <c r="B9">
        <v>2026</v>
      </c>
      <c r="C9" t="s">
        <v>425</v>
      </c>
    </row>
    <row r="10" spans="1:3">
      <c r="A10" t="s">
        <v>426</v>
      </c>
      <c r="B10">
        <v>2027</v>
      </c>
      <c r="C10" t="s">
        <v>426</v>
      </c>
    </row>
    <row r="11" spans="1:3">
      <c r="A11" t="s">
        <v>427</v>
      </c>
      <c r="B11">
        <v>2028</v>
      </c>
      <c r="C11" t="s">
        <v>427</v>
      </c>
    </row>
    <row r="12" spans="1:3">
      <c r="A12" t="s">
        <v>428</v>
      </c>
      <c r="B12">
        <v>2029</v>
      </c>
      <c r="C12" t="s">
        <v>428</v>
      </c>
    </row>
    <row r="13" spans="1:3">
      <c r="A13" t="s">
        <v>429</v>
      </c>
      <c r="B13">
        <v>2030</v>
      </c>
      <c r="C13" t="s">
        <v>429</v>
      </c>
    </row>
    <row r="14" spans="1:3">
      <c r="A14" t="s">
        <v>482</v>
      </c>
      <c r="B14">
        <v>2031</v>
      </c>
      <c r="C14" t="s">
        <v>482</v>
      </c>
    </row>
    <row r="15" spans="1:3">
      <c r="A15" t="s">
        <v>483</v>
      </c>
      <c r="B15">
        <v>2032</v>
      </c>
      <c r="C15" t="s">
        <v>483</v>
      </c>
    </row>
    <row r="16" spans="1:3">
      <c r="A16" t="s">
        <v>484</v>
      </c>
      <c r="B16">
        <v>2033</v>
      </c>
      <c r="C16" t="s">
        <v>484</v>
      </c>
    </row>
    <row r="17" spans="1:3">
      <c r="A17" t="s">
        <v>485</v>
      </c>
      <c r="B17">
        <v>2034</v>
      </c>
      <c r="C17" t="s">
        <v>485</v>
      </c>
    </row>
    <row r="18" spans="1:3">
      <c r="A18" t="s">
        <v>486</v>
      </c>
      <c r="B18">
        <v>2035</v>
      </c>
      <c r="C18" t="s">
        <v>486</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5" width="6" customWidth="1"/>
    <col min="6" max="6" width="5.26953125" customWidth="1"/>
    <col min="7" max="7" width="6" customWidth="1"/>
    <col min="8" max="8" width="2.453125" customWidth="1"/>
    <col min="9" max="10" width="4.453125" customWidth="1"/>
    <col min="11" max="12" width="3.453125" customWidth="1"/>
    <col min="13" max="16" width="3.7265625" customWidth="1"/>
    <col min="17" max="18" width="3.26953125" customWidth="1"/>
    <col min="19" max="19" width="4.36328125" customWidth="1"/>
    <col min="20" max="20" width="4.7265625" customWidth="1"/>
    <col min="21" max="24" width="3.453125" customWidth="1"/>
    <col min="25" max="25" width="4.6328125" customWidth="1"/>
    <col min="26" max="26" width="3.453125" customWidth="1"/>
    <col min="27" max="27" width="6" customWidth="1"/>
    <col min="28" max="28" width="4.453125" hidden="1" customWidth="1"/>
    <col min="29" max="30" width="4.453125" customWidth="1"/>
    <col min="31" max="36" width="9" customWidth="1"/>
  </cols>
  <sheetData>
    <row r="1" spans="1:37" ht="15" customHeight="1">
      <c r="A1" s="74" t="s">
        <v>321</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row>
    <row r="2" spans="1:37" ht="28.5" customHeight="1">
      <c r="A2" s="327" t="s">
        <v>15</v>
      </c>
      <c r="B2" s="327"/>
      <c r="C2" s="327"/>
      <c r="D2" s="327"/>
      <c r="E2" s="327"/>
      <c r="F2" s="327"/>
      <c r="G2" s="327"/>
      <c r="H2" s="327"/>
      <c r="I2" s="327"/>
      <c r="J2" s="327"/>
      <c r="K2" s="327"/>
      <c r="L2" s="327"/>
      <c r="M2" s="327"/>
      <c r="N2" s="327"/>
      <c r="O2" s="327"/>
      <c r="P2" s="327"/>
      <c r="Q2" s="327"/>
      <c r="R2" s="327"/>
      <c r="S2" s="327"/>
      <c r="T2" s="327"/>
      <c r="U2" s="327"/>
      <c r="V2" s="327"/>
      <c r="W2" s="327"/>
      <c r="X2" s="327"/>
      <c r="Y2" s="328"/>
      <c r="Z2" s="16"/>
      <c r="AA2" s="17"/>
      <c r="AB2" s="17"/>
      <c r="AC2" s="17"/>
      <c r="AD2" s="17"/>
      <c r="AE2" s="17"/>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17"/>
      <c r="AB3" s="17"/>
      <c r="AC3" s="17"/>
      <c r="AD3" s="17"/>
      <c r="AE3" s="17"/>
      <c r="AF3" s="17"/>
      <c r="AG3" s="17"/>
      <c r="AH3" s="17"/>
      <c r="AI3" s="17"/>
      <c r="AJ3" s="17"/>
      <c r="AK3" s="17"/>
    </row>
    <row r="4" spans="1:37" ht="21" customHeight="1">
      <c r="A4" s="17"/>
      <c r="B4" s="17"/>
      <c r="C4" s="17"/>
      <c r="D4" s="17"/>
      <c r="E4" s="17"/>
      <c r="F4" s="17"/>
      <c r="G4" s="17"/>
      <c r="H4" s="17"/>
      <c r="I4" s="17"/>
      <c r="J4" s="17"/>
      <c r="K4" s="17"/>
      <c r="L4" s="17"/>
      <c r="M4" s="17"/>
      <c r="N4" s="17"/>
      <c r="O4" s="17"/>
      <c r="P4" s="17"/>
      <c r="Q4" s="17"/>
      <c r="R4" s="29"/>
      <c r="S4" s="75" t="s">
        <v>388</v>
      </c>
      <c r="T4" s="50">
        <v>8</v>
      </c>
      <c r="U4" s="75" t="s">
        <v>166</v>
      </c>
      <c r="V4" s="50"/>
      <c r="W4" s="75" t="s">
        <v>167</v>
      </c>
      <c r="X4" s="50"/>
      <c r="Y4" s="30" t="s">
        <v>308</v>
      </c>
      <c r="Z4" s="16"/>
      <c r="AA4" s="17"/>
      <c r="AB4" s="17"/>
      <c r="AC4" s="17"/>
      <c r="AD4" s="17"/>
      <c r="AE4" s="17"/>
      <c r="AF4" s="17"/>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17"/>
      <c r="AB5" s="17"/>
      <c r="AC5" s="17"/>
      <c r="AD5" s="17"/>
      <c r="AE5" s="17"/>
      <c r="AF5" s="17"/>
      <c r="AG5" s="17"/>
      <c r="AH5" s="17"/>
      <c r="AI5" s="17"/>
      <c r="AJ5" s="17"/>
      <c r="AK5" s="17"/>
    </row>
    <row r="6" spans="1:37" ht="15" customHeight="1">
      <c r="A6" s="17"/>
      <c r="B6" s="17" t="s">
        <v>350</v>
      </c>
      <c r="C6" s="17"/>
      <c r="D6" s="17"/>
      <c r="E6" s="17"/>
      <c r="F6" s="17"/>
      <c r="G6" s="17"/>
      <c r="H6" s="17"/>
      <c r="I6" s="17"/>
      <c r="J6" s="17"/>
      <c r="K6" s="17"/>
      <c r="L6" s="17"/>
      <c r="M6" s="17"/>
      <c r="N6" s="17"/>
      <c r="O6" s="17"/>
      <c r="P6" s="17"/>
      <c r="Q6" s="17"/>
      <c r="R6" s="17"/>
      <c r="S6" s="17"/>
      <c r="T6" s="17"/>
      <c r="U6" s="17"/>
      <c r="V6" s="17"/>
      <c r="W6" s="17"/>
      <c r="X6" s="17"/>
      <c r="Y6" s="17"/>
      <c r="Z6" s="16"/>
      <c r="AA6" s="17"/>
      <c r="AB6" s="17"/>
      <c r="AC6" s="17"/>
      <c r="AD6" s="17"/>
      <c r="AE6" s="17"/>
      <c r="AF6" s="17"/>
      <c r="AG6" s="17"/>
      <c r="AH6" s="17"/>
      <c r="AI6" s="17"/>
      <c r="AJ6" s="17"/>
      <c r="AK6" s="17"/>
    </row>
    <row r="7" spans="1:37" ht="15" customHeight="1">
      <c r="A7" s="329"/>
      <c r="B7" s="329"/>
      <c r="C7" s="329"/>
      <c r="D7" s="329"/>
      <c r="E7" s="329"/>
      <c r="F7" s="329"/>
      <c r="G7" s="329"/>
      <c r="H7" s="17"/>
      <c r="I7" s="17"/>
      <c r="J7" s="17"/>
      <c r="K7" s="17"/>
      <c r="L7" s="17"/>
      <c r="M7" s="17"/>
      <c r="N7" s="17"/>
      <c r="O7" s="17"/>
      <c r="P7" s="17"/>
      <c r="Q7" s="17"/>
      <c r="R7" s="17"/>
      <c r="S7" s="17"/>
      <c r="T7" s="17"/>
      <c r="U7" s="17"/>
      <c r="V7" s="17"/>
      <c r="W7" s="17"/>
      <c r="X7" s="17"/>
      <c r="Y7" s="17"/>
      <c r="Z7" s="16"/>
      <c r="AA7" s="17"/>
      <c r="AB7" s="17" t="s">
        <v>104</v>
      </c>
      <c r="AC7" s="17"/>
      <c r="AD7" s="17"/>
      <c r="AE7" s="17"/>
      <c r="AF7" s="17"/>
      <c r="AG7" s="17"/>
      <c r="AH7" s="17"/>
      <c r="AI7" s="17"/>
      <c r="AJ7" s="17"/>
      <c r="AK7" s="1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t="s">
        <v>105</v>
      </c>
      <c r="AC8" s="17"/>
      <c r="AD8" s="17"/>
      <c r="AE8" s="17"/>
      <c r="AF8" s="17"/>
      <c r="AG8" s="17"/>
      <c r="AH8" s="17"/>
      <c r="AI8" s="17"/>
      <c r="AJ8" s="17"/>
      <c r="AK8" s="17"/>
    </row>
    <row r="9" spans="1:37" ht="18.75" customHeight="1">
      <c r="A9" s="17"/>
      <c r="B9" s="17"/>
      <c r="C9" s="17"/>
      <c r="D9" s="17"/>
      <c r="E9" s="17"/>
      <c r="F9" s="17"/>
      <c r="G9" s="17"/>
      <c r="H9" s="17"/>
      <c r="I9" s="17"/>
      <c r="J9" s="17"/>
      <c r="K9" s="17"/>
      <c r="L9" s="17" t="s">
        <v>29</v>
      </c>
      <c r="M9" s="329"/>
      <c r="N9" s="329"/>
      <c r="O9" s="329"/>
      <c r="P9" s="329"/>
      <c r="Q9" s="329"/>
      <c r="R9" s="184"/>
      <c r="S9" s="184"/>
      <c r="T9" s="184"/>
      <c r="U9" s="184"/>
      <c r="V9" s="184"/>
      <c r="W9" s="184"/>
      <c r="X9" s="184"/>
      <c r="Y9" s="17"/>
      <c r="Z9" s="16"/>
      <c r="AA9" s="17"/>
      <c r="AB9" s="17" t="s">
        <v>106</v>
      </c>
      <c r="AC9" s="17"/>
      <c r="AD9" s="17"/>
      <c r="AE9" s="17"/>
      <c r="AF9" s="17"/>
      <c r="AG9" s="17"/>
      <c r="AH9" s="17"/>
      <c r="AI9" s="17"/>
      <c r="AJ9" s="17"/>
      <c r="AK9" s="17"/>
    </row>
    <row r="10" spans="1:37" ht="13.5" customHeight="1">
      <c r="A10" s="17"/>
      <c r="B10" s="17"/>
      <c r="C10" s="17"/>
      <c r="D10" s="17"/>
      <c r="E10" s="17"/>
      <c r="F10" s="17"/>
      <c r="G10" s="17" t="s">
        <v>120</v>
      </c>
      <c r="H10" s="17"/>
      <c r="I10" s="332" t="s">
        <v>280</v>
      </c>
      <c r="J10" s="332"/>
      <c r="K10" s="332"/>
      <c r="L10" s="332"/>
      <c r="M10" s="330"/>
      <c r="N10" s="330"/>
      <c r="O10" s="330"/>
      <c r="P10" s="330"/>
      <c r="Q10" s="330"/>
      <c r="R10" s="330"/>
      <c r="S10" s="330"/>
      <c r="T10" s="330"/>
      <c r="U10" s="330"/>
      <c r="V10" s="330"/>
      <c r="W10" s="330"/>
      <c r="X10" s="330"/>
      <c r="Y10" s="30"/>
      <c r="Z10" s="16"/>
      <c r="AA10" s="17"/>
      <c r="AB10" s="17" t="s">
        <v>107</v>
      </c>
      <c r="AC10" s="17"/>
      <c r="AD10" s="17"/>
      <c r="AE10" s="17"/>
      <c r="AF10" s="17"/>
      <c r="AG10" s="17"/>
      <c r="AH10" s="17"/>
      <c r="AI10" s="17"/>
      <c r="AJ10" s="17"/>
      <c r="AK10" s="17"/>
    </row>
    <row r="11" spans="1:37" ht="19.5" customHeight="1">
      <c r="A11" s="17"/>
      <c r="B11" s="17"/>
      <c r="C11" s="17"/>
      <c r="D11" s="17"/>
      <c r="E11" s="17"/>
      <c r="F11" s="17"/>
      <c r="G11" s="17"/>
      <c r="H11" s="17"/>
      <c r="I11" s="332"/>
      <c r="J11" s="332"/>
      <c r="K11" s="332"/>
      <c r="L11" s="332"/>
      <c r="M11" s="330"/>
      <c r="N11" s="330"/>
      <c r="O11" s="330"/>
      <c r="P11" s="330"/>
      <c r="Q11" s="330"/>
      <c r="R11" s="330"/>
      <c r="S11" s="330"/>
      <c r="T11" s="330"/>
      <c r="U11" s="330"/>
      <c r="V11" s="330"/>
      <c r="W11" s="330"/>
      <c r="X11" s="330"/>
      <c r="Y11" s="30"/>
      <c r="Z11" s="16"/>
      <c r="AA11" s="17"/>
      <c r="AB11" s="17" t="s">
        <v>108</v>
      </c>
      <c r="AC11" s="17"/>
      <c r="AD11" s="17"/>
      <c r="AE11" s="17"/>
      <c r="AF11" s="17"/>
      <c r="AG11" s="17"/>
      <c r="AH11" s="17"/>
      <c r="AI11" s="17"/>
      <c r="AJ11" s="17"/>
      <c r="AK11" s="17"/>
    </row>
    <row r="12" spans="1:37" ht="13.5" customHeight="1">
      <c r="A12" s="17"/>
      <c r="B12" s="17"/>
      <c r="C12" s="17"/>
      <c r="D12" s="17"/>
      <c r="E12" s="17"/>
      <c r="F12" s="17"/>
      <c r="G12" s="17"/>
      <c r="H12" s="17"/>
      <c r="I12" s="333" t="s">
        <v>281</v>
      </c>
      <c r="J12" s="333"/>
      <c r="K12" s="333"/>
      <c r="L12" s="333"/>
      <c r="M12" s="331"/>
      <c r="N12" s="331"/>
      <c r="O12" s="331"/>
      <c r="P12" s="331"/>
      <c r="Q12" s="331"/>
      <c r="R12" s="331"/>
      <c r="S12" s="331"/>
      <c r="T12" s="331"/>
      <c r="U12" s="331"/>
      <c r="V12" s="331"/>
      <c r="W12" s="331"/>
      <c r="X12" s="331"/>
      <c r="Y12" s="30"/>
      <c r="Z12" s="16"/>
      <c r="AA12" s="17"/>
      <c r="AB12" s="17" t="s">
        <v>109</v>
      </c>
      <c r="AC12" s="17"/>
      <c r="AD12" s="17"/>
      <c r="AE12" s="17"/>
      <c r="AF12" s="17"/>
      <c r="AG12" s="17"/>
      <c r="AH12" s="17"/>
      <c r="AI12" s="17"/>
      <c r="AJ12" s="17"/>
      <c r="AK12" s="17"/>
    </row>
    <row r="13" spans="1:37" ht="27" customHeight="1">
      <c r="A13" s="17"/>
      <c r="B13" s="17"/>
      <c r="C13" s="17"/>
      <c r="D13" s="17"/>
      <c r="E13" s="17"/>
      <c r="F13" s="17"/>
      <c r="G13" s="17"/>
      <c r="H13" s="17"/>
      <c r="I13" s="362" t="s">
        <v>125</v>
      </c>
      <c r="J13" s="362"/>
      <c r="K13" s="362"/>
      <c r="L13" s="362"/>
      <c r="M13" s="336"/>
      <c r="N13" s="336"/>
      <c r="O13" s="336"/>
      <c r="P13" s="336"/>
      <c r="Q13" s="336"/>
      <c r="R13" s="336"/>
      <c r="S13" s="336"/>
      <c r="T13" s="336"/>
      <c r="U13" s="336"/>
      <c r="V13" s="336"/>
      <c r="W13" s="336"/>
      <c r="X13" s="336"/>
      <c r="Y13" s="30"/>
      <c r="Z13" s="16"/>
      <c r="AA13" s="17"/>
      <c r="AB13" s="17" t="s">
        <v>285</v>
      </c>
      <c r="AC13" s="17"/>
      <c r="AD13" s="29"/>
      <c r="AE13" s="29"/>
      <c r="AF13" s="29"/>
      <c r="AG13" s="29"/>
      <c r="AH13" s="29"/>
      <c r="AI13" s="29"/>
      <c r="AJ13" s="29"/>
      <c r="AK13" s="29"/>
    </row>
    <row r="14" spans="1:37" ht="27" customHeight="1">
      <c r="A14" s="17"/>
      <c r="B14" s="17"/>
      <c r="C14" s="17"/>
      <c r="D14" s="17"/>
      <c r="E14" s="17"/>
      <c r="F14" s="17"/>
      <c r="G14" s="17"/>
      <c r="H14" s="17"/>
      <c r="I14" s="362" t="s">
        <v>282</v>
      </c>
      <c r="J14" s="362"/>
      <c r="K14" s="362"/>
      <c r="L14" s="362"/>
      <c r="M14" s="336"/>
      <c r="N14" s="336"/>
      <c r="O14" s="336"/>
      <c r="P14" s="336"/>
      <c r="Q14" s="336"/>
      <c r="R14" s="336"/>
      <c r="S14" s="336"/>
      <c r="T14" s="336"/>
      <c r="U14" s="336"/>
      <c r="V14" s="336"/>
      <c r="W14" s="336"/>
      <c r="X14" s="336"/>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65" t="s">
        <v>404</v>
      </c>
      <c r="J15" s="365"/>
      <c r="K15" s="365"/>
      <c r="L15" s="365"/>
      <c r="M15" s="365"/>
      <c r="N15" s="365"/>
      <c r="O15" s="365"/>
      <c r="P15" s="365"/>
      <c r="Q15" s="365"/>
      <c r="R15" s="365"/>
      <c r="S15" s="365"/>
      <c r="T15" s="365"/>
      <c r="U15" s="365"/>
      <c r="V15" s="365"/>
      <c r="W15" s="365"/>
      <c r="X15" s="365"/>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29" t="s">
        <v>283</v>
      </c>
      <c r="J16" s="29"/>
      <c r="K16" s="29"/>
      <c r="L16" s="29"/>
      <c r="M16" s="336"/>
      <c r="N16" s="336"/>
      <c r="O16" s="336"/>
      <c r="P16" s="336"/>
      <c r="Q16" s="336"/>
      <c r="R16" s="336"/>
      <c r="S16" s="336"/>
      <c r="T16" s="336"/>
      <c r="U16" s="336"/>
      <c r="V16" s="336"/>
      <c r="W16" s="336"/>
      <c r="X16" s="336"/>
      <c r="Y16" s="17"/>
      <c r="Z16" s="16"/>
      <c r="AA16" s="17"/>
      <c r="AB16" s="17"/>
      <c r="AC16" s="17"/>
      <c r="AD16" s="29"/>
      <c r="AE16" s="29"/>
      <c r="AF16" s="29"/>
      <c r="AG16" s="29"/>
      <c r="AH16" s="29"/>
      <c r="AI16" s="29"/>
      <c r="AJ16" s="29"/>
      <c r="AK16" s="29"/>
    </row>
    <row r="17" spans="1:37" ht="10.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C17" s="17"/>
      <c r="AD17" s="29"/>
      <c r="AE17" s="29"/>
      <c r="AF17" s="29"/>
      <c r="AG17" s="29"/>
      <c r="AH17" s="29"/>
      <c r="AI17" s="29"/>
      <c r="AJ17" s="29"/>
      <c r="AK17" s="29"/>
    </row>
    <row r="18" spans="1:37" ht="38.25" hidden="1" customHeight="1">
      <c r="A18" s="332"/>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7"/>
      <c r="Z18" s="16"/>
      <c r="AA18" s="17"/>
      <c r="AB18" s="17"/>
      <c r="AC18" s="17"/>
      <c r="AD18" s="29"/>
      <c r="AE18" s="29"/>
      <c r="AF18" s="29"/>
      <c r="AG18" s="29"/>
      <c r="AH18" s="29"/>
      <c r="AI18" s="29"/>
      <c r="AJ18" s="29"/>
      <c r="AK18" s="29"/>
    </row>
    <row r="19" spans="1:37" ht="32.25" hidden="1" customHeight="1">
      <c r="A19" s="332"/>
      <c r="B19" s="332"/>
      <c r="C19" s="332"/>
      <c r="D19" s="332"/>
      <c r="E19" s="332"/>
      <c r="F19" s="332"/>
      <c r="G19" s="332"/>
      <c r="H19" s="332"/>
      <c r="I19" s="332"/>
      <c r="J19" s="332"/>
      <c r="K19" s="332"/>
      <c r="L19" s="332"/>
      <c r="M19" s="332"/>
      <c r="N19" s="332"/>
      <c r="O19" s="332"/>
      <c r="P19" s="332"/>
      <c r="Q19" s="332"/>
      <c r="R19" s="332"/>
      <c r="S19" s="332"/>
      <c r="T19" s="332"/>
      <c r="U19" s="332"/>
      <c r="V19" s="332"/>
      <c r="W19" s="332"/>
      <c r="X19" s="332"/>
      <c r="Y19" s="337"/>
      <c r="Z19" s="22"/>
      <c r="AA19" s="17"/>
      <c r="AB19" s="17"/>
      <c r="AC19" s="17"/>
      <c r="AD19" s="29"/>
      <c r="AE19" s="29"/>
      <c r="AF19" s="29"/>
      <c r="AG19" s="29"/>
      <c r="AH19" s="29"/>
      <c r="AI19" s="29"/>
      <c r="AJ19" s="29"/>
      <c r="AK19" s="29"/>
    </row>
    <row r="20" spans="1:37" ht="21.75" customHeight="1">
      <c r="A20" s="338" t="s">
        <v>401</v>
      </c>
      <c r="B20" s="338"/>
      <c r="C20" s="338"/>
      <c r="D20" s="338"/>
      <c r="E20" s="338"/>
      <c r="F20" s="338"/>
      <c r="G20" s="338"/>
      <c r="H20" s="338"/>
      <c r="I20" s="355" t="s">
        <v>424</v>
      </c>
      <c r="J20" s="355"/>
      <c r="K20" s="338" t="s">
        <v>438</v>
      </c>
      <c r="L20" s="338"/>
      <c r="M20" s="338"/>
      <c r="N20" s="338"/>
      <c r="O20" s="338"/>
      <c r="P20" s="338"/>
      <c r="Q20" s="338"/>
      <c r="R20" s="338"/>
      <c r="S20" s="338"/>
      <c r="T20" s="338"/>
      <c r="U20" s="338"/>
      <c r="V20" s="338"/>
      <c r="W20" s="338"/>
      <c r="X20" s="338"/>
      <c r="Y20" s="338"/>
      <c r="Z20" s="22"/>
      <c r="AA20" s="17"/>
      <c r="AB20" s="17"/>
      <c r="AC20" s="17"/>
      <c r="AD20" s="29"/>
      <c r="AE20" s="29"/>
      <c r="AF20" s="29"/>
      <c r="AG20" s="29"/>
      <c r="AH20" s="29"/>
      <c r="AI20" s="29"/>
      <c r="AJ20" s="29"/>
      <c r="AK20" s="29"/>
    </row>
    <row r="21" spans="1:37" ht="21.75" customHeight="1">
      <c r="A21" s="338" t="s">
        <v>279</v>
      </c>
      <c r="B21" s="338"/>
      <c r="C21" s="338"/>
      <c r="D21" s="338"/>
      <c r="E21" s="338"/>
      <c r="F21" s="338"/>
      <c r="G21" s="338"/>
      <c r="H21" s="338"/>
      <c r="I21" s="338"/>
      <c r="J21" s="338"/>
      <c r="K21" s="338"/>
      <c r="L21" s="338"/>
      <c r="M21" s="17"/>
      <c r="N21" s="17"/>
      <c r="O21" s="17"/>
      <c r="P21" s="17"/>
      <c r="Q21" s="17"/>
      <c r="R21" s="17"/>
      <c r="S21" s="17"/>
      <c r="T21" s="17"/>
      <c r="U21" s="17"/>
      <c r="V21" s="17"/>
      <c r="W21" s="17"/>
      <c r="X21" s="17"/>
      <c r="Y21" s="17"/>
      <c r="Z21" s="22"/>
      <c r="AA21" s="17"/>
      <c r="AB21" s="23"/>
      <c r="AC21" s="17"/>
      <c r="AD21" s="29"/>
      <c r="AE21" s="29"/>
      <c r="AF21" s="29"/>
      <c r="AG21" s="29"/>
      <c r="AH21" s="29"/>
      <c r="AI21" s="29"/>
      <c r="AJ21" s="29"/>
      <c r="AK21" s="29"/>
    </row>
    <row r="22" spans="1:37" ht="10.5" customHeight="1">
      <c r="A22" s="54"/>
      <c r="B22" s="54"/>
      <c r="C22" s="54"/>
      <c r="D22" s="54"/>
      <c r="E22" s="54"/>
      <c r="F22" s="54"/>
      <c r="G22" s="54"/>
      <c r="H22" s="54"/>
      <c r="I22" s="76"/>
      <c r="J22" s="76"/>
      <c r="K22" s="76"/>
      <c r="L22" s="76"/>
      <c r="M22" s="76"/>
      <c r="N22" s="76"/>
      <c r="O22" s="76"/>
      <c r="P22" s="76"/>
      <c r="Q22" s="76"/>
      <c r="R22" s="76"/>
      <c r="S22" s="76"/>
      <c r="T22" s="76"/>
      <c r="U22" s="76"/>
      <c r="V22" s="76"/>
      <c r="W22" s="76"/>
      <c r="X22" s="76"/>
      <c r="Y22" s="77"/>
      <c r="Z22" s="22"/>
      <c r="AA22" s="17"/>
      <c r="AB22" s="23"/>
      <c r="AC22" s="17"/>
      <c r="AD22" s="29"/>
      <c r="AE22" s="29"/>
      <c r="AF22" s="29"/>
      <c r="AG22" s="29"/>
      <c r="AH22" s="29"/>
      <c r="AI22" s="29"/>
      <c r="AJ22" s="29"/>
      <c r="AK22" s="29"/>
    </row>
    <row r="23" spans="1:37" ht="37" customHeight="1">
      <c r="A23" s="349" t="s">
        <v>27</v>
      </c>
      <c r="B23" s="133"/>
      <c r="C23" s="346" t="s">
        <v>300</v>
      </c>
      <c r="D23" s="346"/>
      <c r="E23" s="346"/>
      <c r="F23" s="346"/>
      <c r="G23" s="346"/>
      <c r="H23" s="134"/>
      <c r="I23" s="352" t="str">
        <f>IF(T23="","",VLOOKUP(T23,産業分類表!A4:B102,2,FALSE))</f>
        <v/>
      </c>
      <c r="J23" s="353"/>
      <c r="K23" s="353"/>
      <c r="L23" s="353"/>
      <c r="M23" s="353"/>
      <c r="N23" s="353"/>
      <c r="O23" s="353"/>
      <c r="P23" s="353"/>
      <c r="Q23" s="354"/>
      <c r="R23" s="356" t="s">
        <v>16</v>
      </c>
      <c r="S23" s="357"/>
      <c r="T23" s="341"/>
      <c r="U23" s="342"/>
      <c r="V23" s="342"/>
      <c r="W23" s="342"/>
      <c r="X23" s="342"/>
      <c r="Y23" s="343"/>
      <c r="Z23" s="18"/>
      <c r="AA23" s="17"/>
      <c r="AB23" s="23"/>
      <c r="AC23" s="23"/>
      <c r="AD23" s="29"/>
      <c r="AE23" s="29"/>
      <c r="AF23" s="29"/>
      <c r="AG23" s="29"/>
      <c r="AH23" s="29"/>
      <c r="AI23" s="29"/>
      <c r="AJ23" s="29"/>
      <c r="AK23" s="29"/>
    </row>
    <row r="24" spans="1:37" ht="18" customHeight="1">
      <c r="A24" s="350"/>
      <c r="B24" s="347"/>
      <c r="C24" s="344" t="s">
        <v>301</v>
      </c>
      <c r="D24" s="344"/>
      <c r="E24" s="344"/>
      <c r="F24" s="344"/>
      <c r="G24" s="344"/>
      <c r="H24" s="360"/>
      <c r="I24" s="366">
        <f>別紙１!P33+別紙１!P34</f>
        <v>0</v>
      </c>
      <c r="J24" s="367"/>
      <c r="K24" s="367"/>
      <c r="L24" s="367"/>
      <c r="M24" s="334" t="s">
        <v>163</v>
      </c>
      <c r="N24" s="358" t="str">
        <f>IF(別紙１!P34=0," ","（　内被牽引車台数")</f>
        <v xml:space="preserve"> </v>
      </c>
      <c r="O24" s="358"/>
      <c r="P24" s="358"/>
      <c r="Q24" s="358"/>
      <c r="R24" s="358"/>
      <c r="S24" s="358"/>
      <c r="T24" s="334" t="str">
        <f>IF(別紙１!P34=0," ",別紙１!P34)</f>
        <v xml:space="preserve"> </v>
      </c>
      <c r="U24" s="334"/>
      <c r="V24" s="339" t="str">
        <f>IF(別紙１!P34=0," ","台　）")</f>
        <v xml:space="preserve"> </v>
      </c>
      <c r="W24" s="339"/>
      <c r="X24" s="339"/>
      <c r="Y24" s="33"/>
      <c r="Z24" s="16"/>
      <c r="AA24" s="17"/>
      <c r="AB24" s="17"/>
      <c r="AC24" s="17"/>
      <c r="AD24" s="29"/>
      <c r="AE24" s="29"/>
      <c r="AF24" s="29"/>
      <c r="AG24" s="29"/>
      <c r="AH24" s="29"/>
      <c r="AI24" s="29"/>
      <c r="AJ24" s="29"/>
      <c r="AK24" s="29"/>
    </row>
    <row r="25" spans="1:37" ht="18" customHeight="1">
      <c r="A25" s="350"/>
      <c r="B25" s="348"/>
      <c r="C25" s="345"/>
      <c r="D25" s="345"/>
      <c r="E25" s="345"/>
      <c r="F25" s="345"/>
      <c r="G25" s="345"/>
      <c r="H25" s="361"/>
      <c r="I25" s="368"/>
      <c r="J25" s="369"/>
      <c r="K25" s="369"/>
      <c r="L25" s="369"/>
      <c r="M25" s="335"/>
      <c r="N25" s="359"/>
      <c r="O25" s="359"/>
      <c r="P25" s="359"/>
      <c r="Q25" s="359"/>
      <c r="R25" s="359"/>
      <c r="S25" s="359"/>
      <c r="T25" s="335"/>
      <c r="U25" s="335"/>
      <c r="V25" s="340"/>
      <c r="W25" s="340"/>
      <c r="X25" s="340"/>
      <c r="Y25" s="34"/>
      <c r="Z25" s="16"/>
      <c r="AA25" s="17"/>
      <c r="AB25" s="17"/>
      <c r="AC25" s="17"/>
      <c r="AD25" s="17"/>
      <c r="AE25" s="17"/>
      <c r="AF25" s="17"/>
      <c r="AG25" s="17"/>
      <c r="AH25" s="17"/>
      <c r="AI25" s="17"/>
      <c r="AJ25" s="17"/>
      <c r="AK25" s="17"/>
    </row>
    <row r="26" spans="1:37" ht="37" customHeight="1">
      <c r="A26" s="351"/>
      <c r="B26" s="133"/>
      <c r="C26" s="346" t="s">
        <v>302</v>
      </c>
      <c r="D26" s="346"/>
      <c r="E26" s="346"/>
      <c r="F26" s="346"/>
      <c r="G26" s="346"/>
      <c r="H26" s="134"/>
      <c r="I26" s="363"/>
      <c r="J26" s="364"/>
      <c r="K26" s="364"/>
      <c r="L26" s="364"/>
      <c r="M26" s="364"/>
      <c r="N26" s="364"/>
      <c r="O26" s="35" t="s">
        <v>162</v>
      </c>
      <c r="P26" s="35"/>
      <c r="Q26" s="36"/>
      <c r="R26" s="35"/>
      <c r="S26" s="35"/>
      <c r="T26" s="35"/>
      <c r="U26" s="35"/>
      <c r="V26" s="35"/>
      <c r="W26" s="35"/>
      <c r="X26" s="35"/>
      <c r="Y26" s="37"/>
      <c r="Z26" s="16"/>
      <c r="AA26" s="17"/>
      <c r="AB26" s="17"/>
      <c r="AC26" s="17"/>
      <c r="AD26" s="17"/>
      <c r="AE26" s="17"/>
      <c r="AF26" s="17"/>
      <c r="AG26" s="17"/>
      <c r="AH26" s="17"/>
      <c r="AI26" s="17"/>
      <c r="AJ26" s="17"/>
      <c r="AK26" s="17"/>
    </row>
    <row r="27" spans="1:37" ht="37" customHeight="1">
      <c r="A27" s="115"/>
      <c r="B27" s="346" t="s">
        <v>326</v>
      </c>
      <c r="C27" s="346"/>
      <c r="D27" s="346"/>
      <c r="E27" s="346"/>
      <c r="F27" s="346"/>
      <c r="G27" s="346"/>
      <c r="H27" s="116"/>
      <c r="I27" s="388" t="s">
        <v>318</v>
      </c>
      <c r="J27" s="389"/>
      <c r="K27" s="389"/>
      <c r="L27" s="389"/>
      <c r="M27" s="389"/>
      <c r="N27" s="389"/>
      <c r="O27" s="389"/>
      <c r="P27" s="389"/>
      <c r="Q27" s="389"/>
      <c r="R27" s="389"/>
      <c r="S27" s="389"/>
      <c r="T27" s="389"/>
      <c r="U27" s="389"/>
      <c r="V27" s="389"/>
      <c r="W27" s="389"/>
      <c r="X27" s="389"/>
      <c r="Y27" s="390"/>
      <c r="Z27" s="16"/>
      <c r="AA27" s="17"/>
      <c r="AB27" s="17"/>
      <c r="AC27" s="17"/>
      <c r="AD27" s="17"/>
      <c r="AE27" s="17"/>
      <c r="AF27" s="17"/>
      <c r="AG27" s="17"/>
      <c r="AH27" s="17"/>
      <c r="AI27" s="17"/>
      <c r="AJ27" s="17"/>
      <c r="AK27" s="17"/>
    </row>
    <row r="28" spans="1:37" ht="37" customHeight="1">
      <c r="A28" s="117"/>
      <c r="B28" s="391" t="s">
        <v>303</v>
      </c>
      <c r="C28" s="391"/>
      <c r="D28" s="391"/>
      <c r="E28" s="391"/>
      <c r="F28" s="391"/>
      <c r="G28" s="391"/>
      <c r="H28" s="135"/>
      <c r="I28" s="388" t="s">
        <v>325</v>
      </c>
      <c r="J28" s="389"/>
      <c r="K28" s="389"/>
      <c r="L28" s="389"/>
      <c r="M28" s="389"/>
      <c r="N28" s="389"/>
      <c r="O28" s="389"/>
      <c r="P28" s="389"/>
      <c r="Q28" s="389"/>
      <c r="R28" s="389"/>
      <c r="S28" s="389"/>
      <c r="T28" s="389"/>
      <c r="U28" s="389"/>
      <c r="V28" s="389"/>
      <c r="W28" s="389"/>
      <c r="X28" s="389"/>
      <c r="Y28" s="390"/>
      <c r="Z28" s="16"/>
      <c r="AA28" s="17"/>
      <c r="AB28" s="17"/>
      <c r="AC28" s="17"/>
      <c r="AD28" s="17"/>
      <c r="AE28" s="17"/>
      <c r="AF28" s="17"/>
      <c r="AG28" s="17"/>
      <c r="AH28" s="17"/>
      <c r="AI28" s="17"/>
      <c r="AJ28" s="17"/>
      <c r="AK28" s="17"/>
    </row>
    <row r="29" spans="1:37" ht="37" customHeight="1">
      <c r="A29" s="117"/>
      <c r="B29" s="391" t="s">
        <v>304</v>
      </c>
      <c r="C29" s="391"/>
      <c r="D29" s="391"/>
      <c r="E29" s="391"/>
      <c r="F29" s="391"/>
      <c r="G29" s="391"/>
      <c r="H29" s="135"/>
      <c r="I29" s="388" t="s">
        <v>320</v>
      </c>
      <c r="J29" s="389"/>
      <c r="K29" s="389"/>
      <c r="L29" s="389"/>
      <c r="M29" s="389"/>
      <c r="N29" s="389"/>
      <c r="O29" s="389"/>
      <c r="P29" s="389"/>
      <c r="Q29" s="389"/>
      <c r="R29" s="389"/>
      <c r="S29" s="389"/>
      <c r="T29" s="389"/>
      <c r="U29" s="389"/>
      <c r="V29" s="389"/>
      <c r="W29" s="389"/>
      <c r="X29" s="389"/>
      <c r="Y29" s="390"/>
      <c r="Z29" s="16"/>
      <c r="AA29" s="17"/>
      <c r="AB29" s="17"/>
      <c r="AC29" s="17"/>
      <c r="AD29" s="17"/>
      <c r="AE29" s="17"/>
      <c r="AF29" s="17"/>
      <c r="AG29" s="17"/>
      <c r="AH29" s="17"/>
      <c r="AI29" s="17"/>
      <c r="AJ29" s="17"/>
      <c r="AK29" s="17"/>
    </row>
    <row r="30" spans="1:37" ht="37" customHeight="1">
      <c r="A30" s="115"/>
      <c r="B30" s="346" t="s">
        <v>305</v>
      </c>
      <c r="C30" s="346"/>
      <c r="D30" s="346"/>
      <c r="E30" s="346"/>
      <c r="F30" s="346"/>
      <c r="G30" s="346"/>
      <c r="H30" s="116"/>
      <c r="I30" s="373" t="s">
        <v>319</v>
      </c>
      <c r="J30" s="374"/>
      <c r="K30" s="374"/>
      <c r="L30" s="374"/>
      <c r="M30" s="374"/>
      <c r="N30" s="374"/>
      <c r="O30" s="374"/>
      <c r="P30" s="374"/>
      <c r="Q30" s="374"/>
      <c r="R30" s="374"/>
      <c r="S30" s="374"/>
      <c r="T30" s="374"/>
      <c r="U30" s="374"/>
      <c r="V30" s="374"/>
      <c r="W30" s="374"/>
      <c r="X30" s="374"/>
      <c r="Y30" s="375"/>
      <c r="Z30" s="16"/>
      <c r="AA30" s="17"/>
      <c r="AB30" s="17"/>
      <c r="AC30" s="17"/>
      <c r="AD30" s="17"/>
      <c r="AE30" s="17"/>
      <c r="AF30" s="17"/>
      <c r="AG30" s="17"/>
      <c r="AH30" s="17"/>
      <c r="AI30" s="17"/>
      <c r="AJ30" s="17"/>
      <c r="AK30" s="17"/>
    </row>
    <row r="31" spans="1:37" ht="27" customHeight="1">
      <c r="A31" s="108"/>
      <c r="B31" s="344" t="s">
        <v>306</v>
      </c>
      <c r="C31" s="344"/>
      <c r="D31" s="344"/>
      <c r="E31" s="344"/>
      <c r="F31" s="344"/>
      <c r="G31" s="344"/>
      <c r="H31" s="109"/>
      <c r="I31" s="376" t="s">
        <v>335</v>
      </c>
      <c r="J31" s="377"/>
      <c r="K31" s="377"/>
      <c r="L31" s="377"/>
      <c r="M31" s="378"/>
      <c r="N31" s="378"/>
      <c r="O31" s="378"/>
      <c r="P31" s="378"/>
      <c r="Q31" s="378"/>
      <c r="R31" s="378"/>
      <c r="S31" s="378"/>
      <c r="T31" s="378"/>
      <c r="U31" s="378"/>
      <c r="V31" s="378"/>
      <c r="W31" s="378"/>
      <c r="X31" s="378"/>
      <c r="Y31" s="379"/>
      <c r="Z31" s="16"/>
      <c r="AA31" s="17"/>
      <c r="AB31" s="17"/>
      <c r="AC31" s="17"/>
      <c r="AD31" s="17"/>
      <c r="AE31" s="17"/>
      <c r="AF31" s="17"/>
      <c r="AG31" s="17"/>
      <c r="AH31" s="17"/>
      <c r="AI31" s="17"/>
      <c r="AJ31" s="17"/>
      <c r="AK31" s="17"/>
    </row>
    <row r="32" spans="1:37" ht="27" customHeight="1">
      <c r="A32" s="110"/>
      <c r="B32" s="382"/>
      <c r="C32" s="382"/>
      <c r="D32" s="382"/>
      <c r="E32" s="382"/>
      <c r="F32" s="382"/>
      <c r="G32" s="382"/>
      <c r="H32" s="111"/>
      <c r="I32" s="376" t="s">
        <v>334</v>
      </c>
      <c r="J32" s="377"/>
      <c r="K32" s="377"/>
      <c r="L32" s="377"/>
      <c r="M32" s="380"/>
      <c r="N32" s="380"/>
      <c r="O32" s="380"/>
      <c r="P32" s="380"/>
      <c r="Q32" s="380"/>
      <c r="R32" s="380"/>
      <c r="S32" s="380"/>
      <c r="T32" s="380"/>
      <c r="U32" s="380"/>
      <c r="V32" s="380"/>
      <c r="W32" s="380"/>
      <c r="X32" s="380"/>
      <c r="Y32" s="381"/>
      <c r="Z32" s="16"/>
      <c r="AA32" s="17"/>
      <c r="AB32" s="17"/>
      <c r="AC32" s="17"/>
      <c r="AD32" s="17"/>
      <c r="AE32" s="17"/>
      <c r="AF32" s="17"/>
      <c r="AG32" s="17"/>
      <c r="AH32" s="17"/>
      <c r="AI32" s="17"/>
      <c r="AJ32" s="17"/>
      <c r="AK32" s="17"/>
    </row>
    <row r="33" spans="1:37" ht="27" customHeight="1">
      <c r="A33" s="110"/>
      <c r="B33" s="382"/>
      <c r="C33" s="382"/>
      <c r="D33" s="382"/>
      <c r="E33" s="382"/>
      <c r="F33" s="382"/>
      <c r="G33" s="382"/>
      <c r="H33" s="111"/>
      <c r="I33" s="376" t="s">
        <v>283</v>
      </c>
      <c r="J33" s="377"/>
      <c r="K33" s="377"/>
      <c r="L33" s="377"/>
      <c r="M33" s="380"/>
      <c r="N33" s="380"/>
      <c r="O33" s="380"/>
      <c r="P33" s="380"/>
      <c r="Q33" s="380"/>
      <c r="R33" s="380"/>
      <c r="S33" s="380"/>
      <c r="T33" s="380"/>
      <c r="U33" s="380"/>
      <c r="V33" s="380"/>
      <c r="W33" s="380"/>
      <c r="X33" s="380"/>
      <c r="Y33" s="381"/>
      <c r="Z33" s="16"/>
      <c r="AA33" s="17"/>
      <c r="AB33" s="17"/>
      <c r="AC33" s="17"/>
      <c r="AD33" s="17"/>
      <c r="AE33" s="17"/>
      <c r="AF33" s="17"/>
      <c r="AG33" s="17"/>
      <c r="AH33" s="17"/>
      <c r="AI33" s="17"/>
      <c r="AJ33" s="17"/>
      <c r="AK33" s="17"/>
    </row>
    <row r="34" spans="1:37" ht="27" customHeight="1">
      <c r="A34" s="110"/>
      <c r="B34" s="382"/>
      <c r="C34" s="382"/>
      <c r="D34" s="382"/>
      <c r="E34" s="382"/>
      <c r="F34" s="382"/>
      <c r="G34" s="382"/>
      <c r="H34" s="111"/>
      <c r="I34" s="376" t="s">
        <v>333</v>
      </c>
      <c r="J34" s="377"/>
      <c r="K34" s="377"/>
      <c r="L34" s="377"/>
      <c r="M34" s="383"/>
      <c r="N34" s="383"/>
      <c r="O34" s="383"/>
      <c r="P34" s="383"/>
      <c r="Q34" s="383"/>
      <c r="R34" s="383"/>
      <c r="S34" s="383"/>
      <c r="T34" s="383"/>
      <c r="U34" s="383"/>
      <c r="V34" s="383"/>
      <c r="W34" s="383"/>
      <c r="X34" s="383"/>
      <c r="Y34" s="384"/>
      <c r="Z34" s="16"/>
      <c r="AA34" s="17"/>
      <c r="AB34" s="17"/>
      <c r="AC34" s="17"/>
      <c r="AD34" s="17"/>
      <c r="AE34" s="17"/>
      <c r="AF34" s="17"/>
      <c r="AG34" s="17"/>
      <c r="AH34" s="17"/>
      <c r="AI34" s="17"/>
      <c r="AJ34" s="17"/>
      <c r="AK34" s="17"/>
    </row>
    <row r="35" spans="1:37" ht="27" customHeight="1">
      <c r="A35" s="112"/>
      <c r="B35" s="345"/>
      <c r="C35" s="345"/>
      <c r="D35" s="345"/>
      <c r="E35" s="345"/>
      <c r="F35" s="345"/>
      <c r="G35" s="345"/>
      <c r="H35" s="113"/>
      <c r="I35" s="385" t="s">
        <v>332</v>
      </c>
      <c r="J35" s="335"/>
      <c r="K35" s="335"/>
      <c r="L35" s="335"/>
      <c r="M35" s="386"/>
      <c r="N35" s="386"/>
      <c r="O35" s="386"/>
      <c r="P35" s="386"/>
      <c r="Q35" s="386"/>
      <c r="R35" s="386"/>
      <c r="S35" s="386"/>
      <c r="T35" s="386"/>
      <c r="U35" s="386"/>
      <c r="V35" s="386"/>
      <c r="W35" s="386"/>
      <c r="X35" s="386"/>
      <c r="Y35" s="387"/>
      <c r="Z35" s="16"/>
      <c r="AA35" s="17"/>
      <c r="AB35" s="17"/>
      <c r="AC35" s="17"/>
      <c r="AD35" s="17"/>
      <c r="AE35" s="17"/>
      <c r="AF35" s="17"/>
      <c r="AG35" s="17"/>
      <c r="AH35" s="17"/>
      <c r="AI35" s="17"/>
      <c r="AJ35" s="17"/>
      <c r="AK35" s="17"/>
    </row>
    <row r="36" spans="1:37" ht="39" customHeight="1">
      <c r="A36" s="107"/>
      <c r="B36" s="346" t="s">
        <v>307</v>
      </c>
      <c r="C36" s="346"/>
      <c r="D36" s="346"/>
      <c r="E36" s="346"/>
      <c r="F36" s="346"/>
      <c r="G36" s="346"/>
      <c r="H36" s="114"/>
      <c r="I36" s="60"/>
      <c r="J36" s="36"/>
      <c r="K36" s="36"/>
      <c r="L36" s="36" t="s">
        <v>166</v>
      </c>
      <c r="M36" s="36"/>
      <c r="N36" s="79" t="s">
        <v>167</v>
      </c>
      <c r="O36" s="79"/>
      <c r="P36" s="79" t="s">
        <v>168</v>
      </c>
      <c r="Q36" s="80"/>
      <c r="R36" s="370" t="s">
        <v>110</v>
      </c>
      <c r="S36" s="370"/>
      <c r="T36" s="370"/>
      <c r="U36" s="370"/>
      <c r="V36" s="371"/>
      <c r="W36" s="371"/>
      <c r="X36" s="371"/>
      <c r="Y36" s="371"/>
      <c r="Z36" s="19"/>
      <c r="AA36" s="17"/>
      <c r="AB36" s="17"/>
      <c r="AC36" s="17"/>
      <c r="AD36" s="17"/>
      <c r="AE36" s="17"/>
      <c r="AF36" s="17"/>
      <c r="AG36" s="17"/>
      <c r="AH36" s="17"/>
      <c r="AI36" s="17"/>
      <c r="AJ36" s="17"/>
      <c r="AK36" s="17"/>
    </row>
    <row r="37" spans="1:37" ht="20.149999999999999" customHeight="1">
      <c r="A37" s="136" t="s">
        <v>28</v>
      </c>
      <c r="B37" s="81"/>
      <c r="C37" s="81"/>
      <c r="D37" s="81"/>
      <c r="E37" s="81"/>
      <c r="F37" s="81"/>
      <c r="G37" s="81"/>
      <c r="H37" s="81"/>
      <c r="I37" s="81"/>
      <c r="J37" s="78"/>
      <c r="K37" s="78"/>
      <c r="L37" s="78"/>
      <c r="M37" s="78"/>
      <c r="N37" s="78"/>
      <c r="O37" s="78"/>
      <c r="P37" s="78"/>
      <c r="Q37" s="78"/>
      <c r="R37" s="78"/>
      <c r="S37" s="78"/>
      <c r="T37" s="78"/>
      <c r="U37" s="78"/>
      <c r="V37" s="78"/>
      <c r="W37" s="78"/>
      <c r="X37" s="78"/>
      <c r="Y37" s="198"/>
      <c r="Z37" s="19"/>
      <c r="AA37" s="17"/>
      <c r="AB37" s="17"/>
      <c r="AC37" s="17"/>
      <c r="AD37" s="17"/>
      <c r="AE37" s="17"/>
      <c r="AF37" s="17"/>
      <c r="AG37" s="17"/>
      <c r="AH37" s="17"/>
      <c r="AI37" s="17"/>
      <c r="AJ37" s="17"/>
      <c r="AK37" s="17"/>
    </row>
    <row r="38" spans="1:37" ht="20.149999999999999" customHeight="1">
      <c r="A38" s="55"/>
      <c r="B38" s="31"/>
      <c r="C38" s="31"/>
      <c r="D38" s="31"/>
      <c r="E38" s="31"/>
      <c r="F38" s="31"/>
      <c r="G38" s="31"/>
      <c r="H38" s="31"/>
      <c r="I38" s="201"/>
      <c r="J38" s="201"/>
      <c r="K38" s="201"/>
      <c r="L38" s="201"/>
      <c r="M38" s="201"/>
      <c r="N38" s="201"/>
      <c r="O38" s="201"/>
      <c r="P38" s="201"/>
      <c r="Q38" s="201"/>
      <c r="R38" s="201"/>
      <c r="S38" s="201"/>
      <c r="T38" s="201"/>
      <c r="U38" s="201"/>
      <c r="V38" s="201"/>
      <c r="W38" s="201"/>
      <c r="X38" s="201"/>
      <c r="Y38" s="199"/>
      <c r="Z38" s="16"/>
      <c r="AA38" s="17"/>
      <c r="AB38" s="17"/>
      <c r="AC38" s="17"/>
      <c r="AD38" s="17"/>
      <c r="AE38" s="17"/>
      <c r="AF38" s="17"/>
      <c r="AG38" s="17"/>
      <c r="AH38" s="17"/>
      <c r="AI38" s="17"/>
      <c r="AJ38" s="17"/>
      <c r="AK38" s="17"/>
    </row>
    <row r="39" spans="1:37" ht="20.149999999999999" customHeight="1">
      <c r="A39" s="55"/>
      <c r="B39" s="31"/>
      <c r="C39" s="31"/>
      <c r="D39" s="31"/>
      <c r="E39" s="31"/>
      <c r="F39" s="31"/>
      <c r="G39" s="31"/>
      <c r="H39" s="31"/>
      <c r="I39" s="201"/>
      <c r="J39" s="201"/>
      <c r="K39" s="201"/>
      <c r="L39" s="201"/>
      <c r="M39" s="201"/>
      <c r="N39" s="201"/>
      <c r="O39" s="201"/>
      <c r="P39" s="201"/>
      <c r="Q39" s="201"/>
      <c r="R39" s="201"/>
      <c r="S39" s="201"/>
      <c r="T39" s="201"/>
      <c r="U39" s="201"/>
      <c r="V39" s="201"/>
      <c r="W39" s="201"/>
      <c r="X39" s="201"/>
      <c r="Y39" s="199"/>
      <c r="Z39" s="16"/>
      <c r="AA39" s="17"/>
      <c r="AB39" s="17"/>
      <c r="AC39" s="17"/>
      <c r="AD39" s="17"/>
      <c r="AE39" s="17"/>
      <c r="AF39" s="17"/>
      <c r="AG39" s="17"/>
      <c r="AH39" s="17"/>
      <c r="AI39" s="17"/>
      <c r="AJ39" s="17"/>
      <c r="AK39" s="17"/>
    </row>
    <row r="40" spans="1:37" ht="20.149999999999999" customHeight="1">
      <c r="A40" s="53"/>
      <c r="B40" s="54"/>
      <c r="C40" s="54"/>
      <c r="D40" s="54"/>
      <c r="E40" s="54"/>
      <c r="F40" s="54"/>
      <c r="G40" s="54"/>
      <c r="H40" s="54"/>
      <c r="I40" s="77"/>
      <c r="J40" s="77"/>
      <c r="K40" s="77"/>
      <c r="L40" s="77"/>
      <c r="M40" s="77"/>
      <c r="N40" s="77"/>
      <c r="O40" s="77"/>
      <c r="P40" s="77"/>
      <c r="Q40" s="77"/>
      <c r="R40" s="77"/>
      <c r="S40" s="77"/>
      <c r="T40" s="77"/>
      <c r="U40" s="77"/>
      <c r="V40" s="77"/>
      <c r="W40" s="77"/>
      <c r="X40" s="77"/>
      <c r="Y40" s="200"/>
      <c r="Z40" s="17"/>
    </row>
    <row r="41" spans="1:37" ht="6" customHeight="1">
      <c r="A41" s="17"/>
      <c r="B41" s="17"/>
      <c r="C41" s="17"/>
      <c r="D41" s="17"/>
      <c r="E41" s="17"/>
      <c r="F41" s="17"/>
      <c r="G41" s="17"/>
      <c r="H41" s="17"/>
      <c r="I41" s="61"/>
      <c r="J41" s="61"/>
      <c r="K41" s="61"/>
      <c r="L41" s="61"/>
      <c r="M41" s="61"/>
      <c r="N41" s="61"/>
      <c r="O41" s="61"/>
      <c r="P41" s="61"/>
      <c r="Q41" s="61"/>
      <c r="R41" s="61"/>
      <c r="S41" s="61"/>
      <c r="T41" s="61"/>
      <c r="U41" s="61"/>
      <c r="V41" s="61"/>
      <c r="W41" s="61"/>
      <c r="X41" s="61"/>
      <c r="Y41" s="78"/>
      <c r="Z41" s="20"/>
    </row>
    <row r="42" spans="1:37" ht="15" customHeight="1">
      <c r="A42" s="303" t="s">
        <v>435</v>
      </c>
      <c r="B42" s="137">
        <v>1</v>
      </c>
      <c r="C42" s="372" t="s">
        <v>436</v>
      </c>
      <c r="D42" s="372"/>
      <c r="E42" s="372"/>
      <c r="F42" s="372"/>
      <c r="G42" s="372"/>
      <c r="H42" s="372"/>
      <c r="I42" s="372"/>
      <c r="J42" s="372"/>
      <c r="K42" s="372"/>
      <c r="L42" s="372"/>
      <c r="M42" s="372"/>
      <c r="N42" s="372"/>
      <c r="O42" s="372"/>
      <c r="P42" s="372"/>
      <c r="Q42" s="372"/>
      <c r="R42" s="372"/>
      <c r="S42" s="372"/>
      <c r="T42" s="372"/>
      <c r="U42" s="372"/>
      <c r="V42" s="372"/>
      <c r="W42" s="372"/>
      <c r="X42" s="372"/>
      <c r="Y42" s="372"/>
      <c r="Z42" s="20"/>
    </row>
    <row r="43" spans="1:37" ht="15" customHeight="1">
      <c r="A43" s="21"/>
      <c r="B43" s="303">
        <v>2</v>
      </c>
      <c r="C43" s="20" t="s">
        <v>437</v>
      </c>
      <c r="D43" s="20"/>
      <c r="E43" s="20"/>
      <c r="F43" s="20"/>
      <c r="G43" s="20"/>
      <c r="H43" s="20"/>
      <c r="I43" s="20"/>
      <c r="J43" s="20"/>
      <c r="K43" s="20"/>
      <c r="L43" s="20"/>
      <c r="M43" s="20"/>
      <c r="N43" s="20"/>
      <c r="O43" s="20"/>
      <c r="P43" s="20"/>
      <c r="Q43" s="20"/>
      <c r="R43" s="20"/>
      <c r="S43" s="20"/>
      <c r="T43" s="20"/>
      <c r="U43" s="20"/>
      <c r="V43" s="20"/>
      <c r="W43" s="20"/>
      <c r="X43" s="20"/>
      <c r="Y43" s="20"/>
      <c r="Z43" s="20"/>
    </row>
    <row r="44" spans="1:37" ht="15" customHeight="1">
      <c r="A44" s="26"/>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37" ht="6.75" customHeight="1">
      <c r="A45" s="21"/>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37" ht="6.75" customHeight="1">
      <c r="A46" s="21"/>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37" ht="7.5" customHeight="1">
      <c r="A47" s="21"/>
      <c r="B47" s="20"/>
      <c r="C47" s="20"/>
      <c r="D47" s="20"/>
      <c r="E47" s="20"/>
      <c r="F47" s="20"/>
      <c r="G47" s="20"/>
      <c r="H47" s="20"/>
      <c r="I47" s="20"/>
      <c r="J47" s="20"/>
      <c r="K47" s="20"/>
      <c r="L47" s="20"/>
      <c r="M47" s="20"/>
      <c r="N47" s="20"/>
      <c r="O47" s="20"/>
      <c r="P47" s="20"/>
      <c r="Q47" s="20"/>
      <c r="R47" s="20"/>
      <c r="S47" s="20"/>
      <c r="T47" s="20"/>
      <c r="U47" s="20"/>
      <c r="V47" s="20"/>
      <c r="W47" s="20"/>
      <c r="X47" s="20"/>
      <c r="Y47" s="20"/>
      <c r="Z47" s="17"/>
    </row>
  </sheetData>
  <sheetProtection sheet="1" objects="1" scenarios="1" selectLockedCells="1"/>
  <mergeCells count="57">
    <mergeCell ref="M35:Y35"/>
    <mergeCell ref="I27:Y27"/>
    <mergeCell ref="B28:G28"/>
    <mergeCell ref="B29:G29"/>
    <mergeCell ref="I28:Y28"/>
    <mergeCell ref="I29:Y29"/>
    <mergeCell ref="B27:G27"/>
    <mergeCell ref="R36:T36"/>
    <mergeCell ref="U36:Y36"/>
    <mergeCell ref="C42:Y42"/>
    <mergeCell ref="B36:G36"/>
    <mergeCell ref="I30:Y30"/>
    <mergeCell ref="I31:L31"/>
    <mergeCell ref="M31:Y31"/>
    <mergeCell ref="I34:L34"/>
    <mergeCell ref="I32:L32"/>
    <mergeCell ref="M32:Y32"/>
    <mergeCell ref="B30:G30"/>
    <mergeCell ref="B31:G35"/>
    <mergeCell ref="I33:L33"/>
    <mergeCell ref="M33:Y33"/>
    <mergeCell ref="M34:Y34"/>
    <mergeCell ref="I35:L35"/>
    <mergeCell ref="M13:X13"/>
    <mergeCell ref="M16:X16"/>
    <mergeCell ref="A18:Y18"/>
    <mergeCell ref="A23:A26"/>
    <mergeCell ref="I23:Q23"/>
    <mergeCell ref="I20:J20"/>
    <mergeCell ref="R23:S23"/>
    <mergeCell ref="N24:S25"/>
    <mergeCell ref="T24:U25"/>
    <mergeCell ref="H24:H25"/>
    <mergeCell ref="C26:G26"/>
    <mergeCell ref="I13:L13"/>
    <mergeCell ref="I26:N26"/>
    <mergeCell ref="I14:L14"/>
    <mergeCell ref="I15:X15"/>
    <mergeCell ref="I24:L25"/>
    <mergeCell ref="M24:M25"/>
    <mergeCell ref="M14:X14"/>
    <mergeCell ref="A19:Y19"/>
    <mergeCell ref="A20:H20"/>
    <mergeCell ref="K20:Y20"/>
    <mergeCell ref="V24:X25"/>
    <mergeCell ref="T23:Y23"/>
    <mergeCell ref="C24:G25"/>
    <mergeCell ref="A21:L21"/>
    <mergeCell ref="C23:G23"/>
    <mergeCell ref="B24:B25"/>
    <mergeCell ref="A2:Y2"/>
    <mergeCell ref="A7:G7"/>
    <mergeCell ref="M9:Q9"/>
    <mergeCell ref="M10:X11"/>
    <mergeCell ref="M12:X12"/>
    <mergeCell ref="I10:L11"/>
    <mergeCell ref="I12:L12"/>
  </mergeCells>
  <phoneticPr fontId="2"/>
  <dataValidations count="10">
    <dataValidation type="whole" allowBlank="1" showInputMessage="1" showErrorMessage="1" sqref="R4:R5" xr:uid="{00000000-0002-0000-0100-000000000000}">
      <formula1>1</formula1>
      <formula2>99</formula2>
    </dataValidation>
    <dataValidation imeMode="halfKatakana" allowBlank="1" showInputMessage="1" showErrorMessage="1" sqref="M12:X12" xr:uid="{00000000-0002-0000-0100-000001000000}"/>
    <dataValidation imeMode="off" allowBlank="1" showInputMessage="1" showErrorMessage="1" sqref="M9:Q9 M16:X16 M35:Y35 M33:Y33 M34:Y34" xr:uid="{00000000-0002-0000-0100-000002000000}"/>
    <dataValidation type="whole" imeMode="off" allowBlank="1" showInputMessage="1" showErrorMessage="1" sqref="T5 T23:Y23" xr:uid="{00000000-0002-0000-0100-000003000000}">
      <formula1>1</formula1>
      <formula2>99</formula2>
    </dataValidation>
    <dataValidation type="whole" imeMode="off" allowBlank="1" showInputMessage="1" showErrorMessage="1" sqref="V4:V5" xr:uid="{00000000-0002-0000-0100-000004000000}">
      <formula1>1</formula1>
      <formula2>12</formula2>
    </dataValidation>
    <dataValidation type="whole" imeMode="off" allowBlank="1" showInputMessage="1" showErrorMessage="1" sqref="X4:X5" xr:uid="{00000000-0002-0000-0100-000005000000}">
      <formula1>1</formula1>
      <formula2>31</formula2>
    </dataValidation>
    <dataValidation type="list" allowBlank="1" showInputMessage="1" showErrorMessage="1" sqref="A7:G7" xr:uid="{00000000-0002-0000-0100-000006000000}">
      <formula1>$AB$7:$AB$13</formula1>
    </dataValidation>
    <dataValidation imeMode="hiragana" allowBlank="1" showInputMessage="1" showErrorMessage="1" sqref="M10:X11 M13:X13 M14:X14" xr:uid="{00000000-0002-0000-0100-000007000000}"/>
    <dataValidation imeMode="on" allowBlank="1" showInputMessage="1" showErrorMessage="1" sqref="N31:Y32 M31:M32" xr:uid="{00000000-0002-0000-0100-000008000000}"/>
    <dataValidation type="list" imeMode="off" allowBlank="1" showInputMessage="1" showErrorMessage="1" sqref="I20:J20" xr:uid="{00000000-0002-0000-0100-000009000000}">
      <formula1>和暦</formula1>
    </dataValidation>
  </dataValidations>
  <pageMargins left="0.7" right="0.7" top="0.75" bottom="0.75" header="0.3" footer="0.3"/>
  <pageSetup paperSize="9" scale="8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4" width="3.6328125" customWidth="1"/>
    <col min="15" max="15" width="3.36328125" customWidth="1"/>
    <col min="16" max="16" width="3.6328125" customWidth="1"/>
    <col min="17" max="18" width="3.26953125" customWidth="1"/>
    <col min="19" max="19" width="4.36328125" customWidth="1"/>
    <col min="20" max="20" width="4.08984375" customWidth="1"/>
    <col min="21" max="24" width="3.6328125" customWidth="1"/>
    <col min="25" max="25" width="5.6328125" customWidth="1"/>
    <col min="26" max="27" width="7.7265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74" t="s">
        <v>341</v>
      </c>
      <c r="B1" s="17"/>
      <c r="C1" s="17"/>
      <c r="D1" s="17"/>
      <c r="E1" s="17"/>
      <c r="F1" s="17"/>
      <c r="G1" s="17"/>
      <c r="H1" s="17"/>
      <c r="I1" s="17"/>
      <c r="J1" s="17"/>
      <c r="K1" s="17"/>
      <c r="L1" s="17"/>
      <c r="M1" s="17"/>
      <c r="N1" s="17"/>
      <c r="O1" s="17"/>
      <c r="P1" s="17"/>
      <c r="Q1" s="17"/>
      <c r="R1" s="17"/>
      <c r="S1" s="17"/>
      <c r="T1" s="17"/>
      <c r="U1" s="17"/>
      <c r="V1" s="17"/>
      <c r="W1" s="17"/>
      <c r="X1" s="17"/>
      <c r="Y1" s="17"/>
      <c r="AA1" s="17"/>
      <c r="AB1" s="17"/>
      <c r="AC1" s="17"/>
      <c r="AD1" s="17"/>
      <c r="AF1" s="17"/>
      <c r="AG1" s="17"/>
      <c r="AH1" s="17"/>
      <c r="AI1" s="17"/>
      <c r="AJ1" s="17"/>
      <c r="AK1" s="17"/>
    </row>
    <row r="2" spans="1:37" ht="22.5" customHeight="1">
      <c r="A2" s="208"/>
      <c r="D2" s="208"/>
      <c r="E2" s="392" t="s">
        <v>342</v>
      </c>
      <c r="F2" s="392"/>
      <c r="G2" s="392"/>
      <c r="H2" s="392"/>
      <c r="I2" s="392"/>
      <c r="J2" s="392"/>
      <c r="K2" s="392"/>
      <c r="L2" s="392"/>
      <c r="M2" s="392"/>
      <c r="N2" s="392"/>
      <c r="O2" s="392"/>
      <c r="P2" s="392"/>
      <c r="Q2" s="392"/>
      <c r="R2" s="392"/>
      <c r="S2" s="392"/>
      <c r="Z2" s="16"/>
      <c r="AB2" s="208"/>
      <c r="AC2" s="208"/>
      <c r="AD2" s="208"/>
      <c r="AF2" s="17"/>
      <c r="AG2" s="17"/>
      <c r="AH2" s="17"/>
      <c r="AI2" s="17"/>
      <c r="AJ2" s="17"/>
      <c r="AK2" s="17"/>
    </row>
    <row r="3" spans="1:37" ht="15" customHeight="1">
      <c r="A3" s="17"/>
      <c r="B3" s="17"/>
      <c r="C3" s="17"/>
      <c r="D3" s="17"/>
      <c r="E3" s="17"/>
      <c r="F3" s="17"/>
      <c r="G3" s="17"/>
      <c r="H3" s="17"/>
      <c r="I3" s="17"/>
      <c r="J3" s="17"/>
      <c r="K3" s="17"/>
      <c r="L3" s="17"/>
      <c r="M3" s="17"/>
      <c r="N3" s="28"/>
      <c r="O3" s="28"/>
      <c r="P3" s="17"/>
      <c r="Q3" s="17"/>
      <c r="R3" s="17"/>
      <c r="S3" s="17"/>
      <c r="T3" s="17"/>
      <c r="U3" s="17"/>
      <c r="V3" s="17"/>
      <c r="W3" s="17"/>
      <c r="X3" s="17"/>
      <c r="Y3" s="17"/>
      <c r="Z3" s="16"/>
      <c r="AA3" s="92"/>
      <c r="AB3" s="92"/>
      <c r="AC3" s="393"/>
      <c r="AD3" s="394"/>
      <c r="AE3" s="394"/>
      <c r="AF3" s="394"/>
      <c r="AG3" s="17"/>
      <c r="AH3" s="17"/>
      <c r="AI3" s="17"/>
      <c r="AJ3" s="17"/>
      <c r="AK3" s="17"/>
    </row>
    <row r="4" spans="1:37" ht="15" customHeight="1">
      <c r="A4" s="17"/>
      <c r="B4" s="17"/>
      <c r="C4" s="17"/>
      <c r="D4" s="17"/>
      <c r="E4" s="17"/>
      <c r="F4" s="17"/>
      <c r="G4" s="17"/>
      <c r="H4" s="17"/>
      <c r="I4" s="17"/>
      <c r="J4" s="17"/>
      <c r="K4" s="17"/>
      <c r="L4" s="17"/>
      <c r="M4" s="17"/>
      <c r="N4" s="17"/>
      <c r="O4" s="17"/>
      <c r="P4" s="17"/>
      <c r="Q4" s="29"/>
      <c r="R4" s="277" t="s">
        <v>388</v>
      </c>
      <c r="S4" s="209">
        <v>8</v>
      </c>
      <c r="T4" s="75" t="s">
        <v>166</v>
      </c>
      <c r="U4" s="209"/>
      <c r="V4" s="75" t="s">
        <v>167</v>
      </c>
      <c r="W4" s="209"/>
      <c r="X4" s="30" t="s">
        <v>168</v>
      </c>
      <c r="Y4" s="30"/>
      <c r="Z4" s="16"/>
      <c r="AA4" s="92"/>
      <c r="AB4" s="17"/>
      <c r="AC4" s="393"/>
      <c r="AD4" s="393"/>
      <c r="AE4" s="393"/>
      <c r="AF4" s="393"/>
      <c r="AG4" s="17"/>
      <c r="AH4" s="17"/>
      <c r="AI4" s="17"/>
      <c r="AJ4" s="17"/>
      <c r="AK4" s="17"/>
    </row>
    <row r="5" spans="1:37" ht="15" customHeight="1">
      <c r="A5" s="17"/>
      <c r="B5" s="17"/>
      <c r="C5" s="17"/>
      <c r="D5" s="17"/>
      <c r="E5" s="17"/>
      <c r="F5" s="17"/>
      <c r="G5" s="17"/>
      <c r="H5" s="17"/>
      <c r="I5" s="17"/>
      <c r="J5" s="17"/>
      <c r="K5" s="17"/>
      <c r="L5" s="17"/>
      <c r="M5" s="17"/>
      <c r="N5" s="17"/>
      <c r="O5" s="17"/>
      <c r="P5" s="23"/>
      <c r="Q5" s="29"/>
      <c r="R5" s="29"/>
      <c r="S5" s="75"/>
      <c r="T5" s="31"/>
      <c r="U5" s="75"/>
      <c r="V5" s="31"/>
      <c r="W5" s="75"/>
      <c r="X5" s="31"/>
      <c r="Y5" s="30"/>
      <c r="Z5" s="16"/>
      <c r="AA5" s="201"/>
      <c r="AB5" s="17"/>
      <c r="AC5" s="393"/>
      <c r="AD5" s="393"/>
      <c r="AE5" s="393"/>
      <c r="AF5" s="393"/>
      <c r="AG5" s="17"/>
      <c r="AH5" s="17"/>
      <c r="AI5" s="17"/>
      <c r="AJ5" s="395"/>
      <c r="AK5" s="395"/>
    </row>
    <row r="6" spans="1:37" ht="15" customHeight="1">
      <c r="A6" s="17" t="s">
        <v>350</v>
      </c>
      <c r="C6" s="17"/>
      <c r="D6" s="17"/>
      <c r="E6" s="17"/>
      <c r="F6" s="17"/>
      <c r="G6" s="17"/>
      <c r="H6" s="17"/>
      <c r="I6" s="17"/>
      <c r="J6" s="17"/>
      <c r="K6" s="17"/>
      <c r="L6" s="17"/>
      <c r="M6" s="17"/>
      <c r="N6" s="17"/>
      <c r="O6" s="17"/>
      <c r="P6" s="17"/>
      <c r="Q6" s="17"/>
      <c r="R6" s="17"/>
      <c r="S6" s="17"/>
      <c r="T6" s="17"/>
      <c r="U6" s="17"/>
      <c r="V6" s="17"/>
      <c r="W6" s="17"/>
      <c r="X6" s="17"/>
      <c r="Y6" s="17"/>
      <c r="Z6" s="16"/>
      <c r="AA6" s="201"/>
      <c r="AB6" s="17"/>
      <c r="AC6" s="393"/>
      <c r="AD6" s="393"/>
      <c r="AE6" s="393"/>
      <c r="AF6" s="393"/>
      <c r="AG6" s="17"/>
      <c r="AH6" s="17"/>
      <c r="AI6" s="17"/>
      <c r="AJ6" s="395"/>
      <c r="AK6" s="395"/>
    </row>
    <row r="7" spans="1:37" ht="15" customHeight="1">
      <c r="A7" s="377">
        <f>様式１０号!A7</f>
        <v>0</v>
      </c>
      <c r="B7" s="377"/>
      <c r="C7" s="377"/>
      <c r="D7" s="377"/>
      <c r="E7" s="377"/>
      <c r="F7" s="377"/>
      <c r="G7" s="201"/>
      <c r="H7" s="17"/>
      <c r="I7" s="17"/>
      <c r="J7" s="17"/>
      <c r="K7" s="17"/>
      <c r="L7" s="17"/>
      <c r="M7" s="17"/>
      <c r="N7" s="17"/>
      <c r="O7" s="17"/>
      <c r="P7" s="17"/>
      <c r="Q7" s="17"/>
      <c r="R7" s="17"/>
      <c r="S7" s="17"/>
      <c r="T7" s="17"/>
      <c r="U7" s="17"/>
      <c r="V7" s="17"/>
      <c r="W7" s="17"/>
      <c r="X7" s="17"/>
      <c r="Y7" s="17"/>
      <c r="Z7" s="16"/>
      <c r="AA7" s="17"/>
      <c r="AB7" s="17"/>
      <c r="AC7" s="396"/>
      <c r="AD7" s="396"/>
      <c r="AE7" s="396"/>
      <c r="AF7" s="396"/>
      <c r="AG7" s="396"/>
      <c r="AH7" s="396"/>
      <c r="AI7" s="396"/>
      <c r="AJ7" s="397"/>
      <c r="AK7" s="397"/>
    </row>
    <row r="8" spans="1:37" ht="15" customHeight="1">
      <c r="A8" s="17"/>
      <c r="B8" s="17"/>
      <c r="C8" s="17"/>
      <c r="D8" s="17"/>
      <c r="E8" s="17"/>
      <c r="F8" s="17"/>
      <c r="G8" s="17"/>
      <c r="H8" s="17"/>
      <c r="I8" s="17"/>
      <c r="J8" s="17"/>
      <c r="K8" s="17"/>
      <c r="L8" s="17"/>
      <c r="M8" s="17"/>
      <c r="N8" s="17"/>
      <c r="O8" s="17"/>
      <c r="P8" s="17"/>
      <c r="Q8" s="17"/>
      <c r="R8" s="17"/>
      <c r="S8" s="17"/>
      <c r="T8" s="17"/>
      <c r="U8" s="17"/>
      <c r="V8" s="17"/>
      <c r="W8" s="17"/>
      <c r="X8" s="17"/>
      <c r="Y8" s="17"/>
      <c r="Z8" s="16"/>
      <c r="AA8" s="17"/>
      <c r="AB8" s="17"/>
      <c r="AC8" s="396"/>
      <c r="AD8" s="396"/>
      <c r="AE8" s="396"/>
      <c r="AF8" s="396"/>
      <c r="AG8" s="396"/>
      <c r="AH8" s="396"/>
      <c r="AI8" s="396"/>
      <c r="AJ8" s="397"/>
      <c r="AK8" s="397"/>
    </row>
    <row r="9" spans="1:37" ht="18.75" customHeight="1">
      <c r="A9" s="17"/>
      <c r="B9" s="17"/>
      <c r="C9" s="17"/>
      <c r="D9" s="17"/>
      <c r="E9" s="17"/>
      <c r="F9" s="17"/>
      <c r="G9" s="17"/>
      <c r="H9" s="17"/>
      <c r="I9" s="17"/>
      <c r="J9" s="17"/>
      <c r="K9" s="17"/>
      <c r="L9" s="28" t="s">
        <v>343</v>
      </c>
      <c r="M9" s="377">
        <f>様式１０号!M9</f>
        <v>0</v>
      </c>
      <c r="N9" s="377"/>
      <c r="O9" s="377"/>
      <c r="P9" s="377"/>
      <c r="Q9" s="377"/>
      <c r="R9" s="31"/>
      <c r="S9" s="31"/>
      <c r="T9" s="31"/>
      <c r="U9" s="31"/>
      <c r="V9" s="31"/>
      <c r="W9" s="31"/>
      <c r="X9" s="31"/>
      <c r="Y9" s="17"/>
      <c r="Z9" s="16"/>
      <c r="AA9" s="17"/>
      <c r="AB9" s="17"/>
      <c r="AC9" s="17"/>
      <c r="AE9" s="17"/>
      <c r="AF9" s="17"/>
      <c r="AG9" s="17"/>
      <c r="AH9" s="17"/>
      <c r="AI9" s="17"/>
      <c r="AJ9" s="397"/>
      <c r="AK9" s="397"/>
    </row>
    <row r="10" spans="1:37" ht="13.5" customHeight="1">
      <c r="A10" s="17"/>
      <c r="B10" s="17"/>
      <c r="C10" s="17"/>
      <c r="D10" s="17"/>
      <c r="E10" s="17"/>
      <c r="F10" s="17"/>
      <c r="G10" s="17" t="s">
        <v>439</v>
      </c>
      <c r="H10" s="17"/>
      <c r="I10" s="332" t="s">
        <v>280</v>
      </c>
      <c r="J10" s="332"/>
      <c r="K10" s="332"/>
      <c r="L10" s="332"/>
      <c r="M10" s="398">
        <f>様式１０号!M10</f>
        <v>0</v>
      </c>
      <c r="N10" s="398"/>
      <c r="O10" s="398"/>
      <c r="P10" s="398"/>
      <c r="Q10" s="398"/>
      <c r="R10" s="398"/>
      <c r="S10" s="398"/>
      <c r="T10" s="398"/>
      <c r="U10" s="398"/>
      <c r="V10" s="398"/>
      <c r="W10" s="398"/>
      <c r="X10" s="398"/>
      <c r="Y10" s="30"/>
      <c r="Z10" s="16"/>
      <c r="AA10" s="17"/>
      <c r="AB10" s="17"/>
      <c r="AC10" s="17"/>
      <c r="AE10" s="17"/>
      <c r="AF10" s="17"/>
      <c r="AG10" s="17"/>
      <c r="AH10" s="17"/>
      <c r="AI10" s="17"/>
      <c r="AJ10" s="397"/>
      <c r="AK10" s="397"/>
    </row>
    <row r="11" spans="1:37" ht="19.5" customHeight="1">
      <c r="A11" s="17"/>
      <c r="B11" s="17"/>
      <c r="C11" s="17"/>
      <c r="D11" s="17"/>
      <c r="E11" s="17"/>
      <c r="F11" s="17"/>
      <c r="G11" s="17"/>
      <c r="H11" s="17"/>
      <c r="I11" s="332"/>
      <c r="J11" s="332"/>
      <c r="K11" s="332"/>
      <c r="L11" s="332"/>
      <c r="M11" s="398"/>
      <c r="N11" s="398"/>
      <c r="O11" s="398"/>
      <c r="P11" s="398"/>
      <c r="Q11" s="398"/>
      <c r="R11" s="398"/>
      <c r="S11" s="398"/>
      <c r="T11" s="398"/>
      <c r="U11" s="398"/>
      <c r="V11" s="398"/>
      <c r="W11" s="398"/>
      <c r="X11" s="398"/>
      <c r="Y11" s="30"/>
      <c r="Z11" s="16"/>
      <c r="AA11" s="17"/>
      <c r="AB11" s="17"/>
      <c r="AC11" s="17"/>
      <c r="AE11" s="17"/>
      <c r="AF11" s="17"/>
      <c r="AG11" s="17"/>
      <c r="AH11" s="17"/>
      <c r="AI11" s="17"/>
      <c r="AJ11" s="397"/>
      <c r="AK11" s="397"/>
    </row>
    <row r="12" spans="1:37" ht="13.5" customHeight="1">
      <c r="A12" s="17"/>
      <c r="B12" s="17"/>
      <c r="C12" s="17"/>
      <c r="D12" s="17"/>
      <c r="E12" s="17"/>
      <c r="F12" s="17"/>
      <c r="G12" s="17"/>
      <c r="H12" s="17"/>
      <c r="I12" s="399" t="s">
        <v>344</v>
      </c>
      <c r="J12" s="399"/>
      <c r="K12" s="399"/>
      <c r="L12" s="399"/>
      <c r="M12" s="400">
        <f>様式１０号!M12</f>
        <v>0</v>
      </c>
      <c r="N12" s="400"/>
      <c r="O12" s="400"/>
      <c r="P12" s="400"/>
      <c r="Q12" s="400"/>
      <c r="R12" s="400"/>
      <c r="S12" s="400"/>
      <c r="T12" s="400"/>
      <c r="U12" s="400"/>
      <c r="V12" s="400"/>
      <c r="W12" s="400"/>
      <c r="X12" s="400"/>
      <c r="Y12" s="30"/>
      <c r="Z12" s="16"/>
      <c r="AA12" s="17"/>
      <c r="AB12" s="17"/>
      <c r="AC12" s="17"/>
      <c r="AE12" s="17"/>
      <c r="AF12" s="17"/>
      <c r="AG12" s="17"/>
      <c r="AH12" s="17"/>
      <c r="AI12" s="17"/>
      <c r="AJ12" s="397"/>
      <c r="AK12" s="397"/>
    </row>
    <row r="13" spans="1:37" ht="27" customHeight="1">
      <c r="A13" s="17"/>
      <c r="B13" s="17"/>
      <c r="C13" s="17"/>
      <c r="D13" s="17"/>
      <c r="E13" s="17"/>
      <c r="F13" s="17"/>
      <c r="G13" s="17"/>
      <c r="H13" s="17"/>
      <c r="I13" s="362" t="s">
        <v>125</v>
      </c>
      <c r="J13" s="362"/>
      <c r="K13" s="362"/>
      <c r="L13" s="362"/>
      <c r="M13" s="398">
        <f>様式１０号!M13</f>
        <v>0</v>
      </c>
      <c r="N13" s="398"/>
      <c r="O13" s="398"/>
      <c r="P13" s="398"/>
      <c r="Q13" s="398"/>
      <c r="R13" s="398"/>
      <c r="S13" s="398"/>
      <c r="T13" s="398"/>
      <c r="U13" s="398"/>
      <c r="V13" s="398"/>
      <c r="W13" s="398"/>
      <c r="X13" s="398"/>
      <c r="Y13" s="30"/>
      <c r="Z13" s="16"/>
      <c r="AA13" s="17"/>
      <c r="AB13" s="17"/>
      <c r="AC13" s="17"/>
      <c r="AE13" s="29"/>
      <c r="AF13" s="29"/>
      <c r="AG13" s="29"/>
      <c r="AH13" s="29"/>
      <c r="AI13" s="29"/>
      <c r="AJ13" s="29"/>
      <c r="AK13" s="29"/>
    </row>
    <row r="14" spans="1:37" ht="27" customHeight="1">
      <c r="A14" s="17"/>
      <c r="B14" s="17"/>
      <c r="C14" s="17"/>
      <c r="D14" s="17"/>
      <c r="E14" s="17"/>
      <c r="F14" s="17"/>
      <c r="G14" s="17"/>
      <c r="H14" s="17"/>
      <c r="I14" s="362" t="s">
        <v>282</v>
      </c>
      <c r="J14" s="362"/>
      <c r="K14" s="362"/>
      <c r="L14" s="362"/>
      <c r="M14" s="398">
        <f>様式１０号!M14</f>
        <v>0</v>
      </c>
      <c r="N14" s="398"/>
      <c r="O14" s="398"/>
      <c r="P14" s="398"/>
      <c r="Q14" s="398"/>
      <c r="R14" s="398"/>
      <c r="S14" s="398"/>
      <c r="T14" s="398"/>
      <c r="U14" s="398"/>
      <c r="V14" s="398"/>
      <c r="W14" s="398"/>
      <c r="X14" s="398"/>
      <c r="Y14" s="32"/>
      <c r="Z14" s="16"/>
      <c r="AA14" s="17"/>
      <c r="AB14" s="17"/>
      <c r="AC14" s="17"/>
      <c r="AD14" s="29"/>
      <c r="AE14" s="29"/>
      <c r="AF14" s="29"/>
      <c r="AG14" s="29"/>
      <c r="AH14" s="29"/>
      <c r="AI14" s="29"/>
      <c r="AJ14" s="29"/>
      <c r="AK14" s="29"/>
    </row>
    <row r="15" spans="1:37" ht="15.75" customHeight="1">
      <c r="A15" s="17"/>
      <c r="B15" s="17"/>
      <c r="C15" s="17"/>
      <c r="D15" s="17"/>
      <c r="E15" s="17"/>
      <c r="F15" s="17"/>
      <c r="G15" s="17"/>
      <c r="H15" s="17"/>
      <c r="I15" s="365" t="s">
        <v>404</v>
      </c>
      <c r="J15" s="365"/>
      <c r="K15" s="365"/>
      <c r="L15" s="365"/>
      <c r="M15" s="365"/>
      <c r="N15" s="365"/>
      <c r="O15" s="365"/>
      <c r="P15" s="365"/>
      <c r="Q15" s="365"/>
      <c r="R15" s="365"/>
      <c r="S15" s="365"/>
      <c r="T15" s="365"/>
      <c r="U15" s="365"/>
      <c r="V15" s="365"/>
      <c r="W15" s="365"/>
      <c r="X15" s="365"/>
      <c r="Y15" s="32"/>
      <c r="Z15" s="16"/>
      <c r="AA15" s="17"/>
      <c r="AB15" s="17"/>
      <c r="AC15" s="17"/>
      <c r="AD15" s="29"/>
      <c r="AE15" s="29"/>
      <c r="AF15" s="29"/>
      <c r="AG15" s="29"/>
      <c r="AH15" s="29"/>
      <c r="AI15" s="29"/>
      <c r="AJ15" s="29"/>
      <c r="AK15" s="29"/>
    </row>
    <row r="16" spans="1:37" ht="24" customHeight="1">
      <c r="A16" s="17"/>
      <c r="B16" s="17"/>
      <c r="C16" s="17"/>
      <c r="D16" s="17"/>
      <c r="E16" s="17"/>
      <c r="F16" s="17"/>
      <c r="G16" s="17"/>
      <c r="H16" s="17"/>
      <c r="I16" s="401" t="s">
        <v>283</v>
      </c>
      <c r="J16" s="401"/>
      <c r="K16" s="401"/>
      <c r="L16" s="401"/>
      <c r="M16" s="398">
        <f>様式１０号!M16</f>
        <v>0</v>
      </c>
      <c r="N16" s="398"/>
      <c r="O16" s="398"/>
      <c r="P16" s="398"/>
      <c r="Q16" s="398"/>
      <c r="R16" s="398"/>
      <c r="S16" s="398"/>
      <c r="T16" s="398"/>
      <c r="U16" s="398"/>
      <c r="V16" s="398"/>
      <c r="W16" s="398"/>
      <c r="X16" s="398"/>
      <c r="Y16" s="17"/>
      <c r="Z16" s="16"/>
      <c r="AA16" s="17"/>
      <c r="AB16" s="17"/>
      <c r="AC16" s="17"/>
      <c r="AD16" s="29"/>
      <c r="AE16" s="29"/>
      <c r="AF16" s="29"/>
      <c r="AG16" s="29"/>
      <c r="AH16" s="29"/>
      <c r="AI16" s="29"/>
      <c r="AJ16" s="29"/>
      <c r="AK16" s="29"/>
    </row>
    <row r="17" spans="1:37" ht="17.25" customHeight="1">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6"/>
      <c r="AA17" s="17"/>
      <c r="AB17" s="17"/>
      <c r="AD17" s="29"/>
      <c r="AE17" s="29"/>
      <c r="AF17" s="29"/>
      <c r="AG17" s="29"/>
      <c r="AH17" s="29"/>
      <c r="AI17" s="29"/>
      <c r="AJ17" s="29"/>
      <c r="AK17" s="29"/>
    </row>
    <row r="18" spans="1:37" ht="18" customHeight="1">
      <c r="A18" s="338" t="s">
        <v>345</v>
      </c>
      <c r="B18" s="338"/>
      <c r="C18" s="338"/>
      <c r="D18" s="338"/>
      <c r="E18" s="338"/>
      <c r="F18" s="338"/>
      <c r="G18" s="338"/>
      <c r="H18" s="338"/>
      <c r="I18" s="338"/>
      <c r="J18" s="338"/>
      <c r="K18" s="338"/>
      <c r="L18" s="338"/>
      <c r="M18" s="338"/>
      <c r="N18" s="338"/>
      <c r="O18" s="338"/>
      <c r="P18" s="338"/>
      <c r="Q18" s="338"/>
      <c r="R18" s="338"/>
      <c r="S18" s="338"/>
      <c r="T18" s="338"/>
      <c r="U18" s="338"/>
      <c r="V18" s="338"/>
      <c r="W18" s="338"/>
      <c r="X18" s="338"/>
      <c r="Y18" s="17"/>
      <c r="Z18" s="16"/>
      <c r="AA18" s="17"/>
      <c r="AB18" s="17"/>
      <c r="AC18" s="17"/>
      <c r="AD18" s="29"/>
      <c r="AE18" s="29"/>
      <c r="AF18" s="29"/>
      <c r="AG18" s="29"/>
      <c r="AH18" s="29"/>
      <c r="AI18" s="29"/>
      <c r="AJ18" s="29"/>
      <c r="AK18" s="29"/>
    </row>
    <row r="19" spans="1:37" ht="16.5" customHeight="1">
      <c r="A19" s="338" t="s">
        <v>346</v>
      </c>
      <c r="B19" s="338"/>
      <c r="C19" s="338"/>
      <c r="D19" s="338"/>
      <c r="E19" s="338"/>
      <c r="F19" s="338"/>
      <c r="G19" s="338"/>
      <c r="H19" s="338"/>
      <c r="I19" s="338"/>
      <c r="J19" s="338"/>
      <c r="K19" s="338"/>
      <c r="L19" s="338"/>
      <c r="M19" s="338"/>
      <c r="N19" s="338"/>
      <c r="O19" s="17"/>
      <c r="P19" s="17"/>
      <c r="Q19" s="17"/>
      <c r="R19" s="17"/>
      <c r="S19" s="17"/>
      <c r="T19" s="17"/>
      <c r="U19" s="17"/>
      <c r="V19" s="17"/>
      <c r="W19" s="17"/>
      <c r="X19" s="17"/>
      <c r="Y19" s="17"/>
      <c r="Z19" s="22"/>
      <c r="AA19" s="23"/>
      <c r="AB19" s="23"/>
      <c r="AC19" s="17"/>
      <c r="AD19" s="29"/>
      <c r="AE19" s="29"/>
      <c r="AF19" s="29"/>
      <c r="AG19" s="29"/>
      <c r="AH19" s="29"/>
      <c r="AI19" s="29"/>
      <c r="AJ19" s="29"/>
      <c r="AK19" s="29"/>
    </row>
    <row r="20" spans="1:37" ht="18.75" customHeight="1">
      <c r="A20" s="31"/>
      <c r="B20" s="31"/>
      <c r="C20" s="31"/>
      <c r="D20" s="31"/>
      <c r="E20" s="31"/>
      <c r="F20" s="31"/>
      <c r="G20" s="31"/>
      <c r="H20" s="31"/>
      <c r="I20" s="17"/>
      <c r="J20" s="17"/>
      <c r="K20" s="17"/>
      <c r="L20" s="17"/>
      <c r="M20" s="17"/>
      <c r="N20" s="17"/>
      <c r="O20" s="17"/>
      <c r="P20" s="17"/>
      <c r="Q20" s="17"/>
      <c r="R20" s="17"/>
      <c r="S20" s="17"/>
      <c r="T20" s="17"/>
      <c r="U20" s="17"/>
      <c r="V20" s="17"/>
      <c r="W20" s="17"/>
      <c r="X20" s="17"/>
      <c r="Y20" s="201"/>
      <c r="Z20" s="22"/>
      <c r="AA20" s="23"/>
      <c r="AB20" s="23"/>
      <c r="AC20" s="17"/>
      <c r="AD20" s="29"/>
      <c r="AE20" s="29"/>
      <c r="AF20" s="29"/>
      <c r="AG20" s="29"/>
      <c r="AH20" s="29"/>
      <c r="AI20" s="29"/>
      <c r="AJ20" s="29"/>
      <c r="AK20" s="29"/>
    </row>
    <row r="21" spans="1:37" ht="63" customHeight="1">
      <c r="A21" s="210"/>
      <c r="B21" s="402" t="s">
        <v>432</v>
      </c>
      <c r="C21" s="402"/>
      <c r="D21" s="402"/>
      <c r="E21" s="402"/>
      <c r="F21" s="403" t="s">
        <v>433</v>
      </c>
      <c r="G21" s="403"/>
      <c r="H21" s="403"/>
      <c r="I21" s="403"/>
      <c r="J21" s="403"/>
      <c r="K21" s="403"/>
      <c r="L21" s="403"/>
      <c r="M21" s="402" t="s">
        <v>347</v>
      </c>
      <c r="N21" s="402"/>
      <c r="O21" s="402"/>
      <c r="P21" s="402"/>
      <c r="Q21" s="402"/>
      <c r="R21" s="402"/>
      <c r="S21" s="402"/>
      <c r="T21" s="402" t="s">
        <v>434</v>
      </c>
      <c r="U21" s="402"/>
      <c r="V21" s="402"/>
      <c r="W21" s="402"/>
      <c r="X21" s="402"/>
      <c r="Y21" s="201"/>
      <c r="Z21" s="18"/>
      <c r="AA21" s="17"/>
      <c r="AB21" s="23"/>
      <c r="AC21" s="23"/>
      <c r="AD21" s="29"/>
      <c r="AE21" s="29"/>
      <c r="AF21" s="29"/>
      <c r="AG21" s="29"/>
      <c r="AH21" s="29"/>
      <c r="AI21" s="29"/>
      <c r="AJ21" s="29"/>
      <c r="AK21" s="29"/>
    </row>
    <row r="22" spans="1:37" ht="63" customHeight="1">
      <c r="A22" s="211" t="s">
        <v>348</v>
      </c>
      <c r="B22" s="404"/>
      <c r="C22" s="404"/>
      <c r="D22" s="404"/>
      <c r="E22" s="404"/>
      <c r="F22" s="404"/>
      <c r="G22" s="404"/>
      <c r="H22" s="404"/>
      <c r="I22" s="404"/>
      <c r="J22" s="404"/>
      <c r="K22" s="404"/>
      <c r="L22" s="404"/>
      <c r="M22" s="404"/>
      <c r="N22" s="404"/>
      <c r="O22" s="404"/>
      <c r="P22" s="404"/>
      <c r="Q22" s="404"/>
      <c r="R22" s="404"/>
      <c r="S22" s="404"/>
      <c r="T22" s="404" t="s">
        <v>387</v>
      </c>
      <c r="U22" s="404"/>
      <c r="V22" s="404"/>
      <c r="W22" s="404"/>
      <c r="X22" s="404"/>
      <c r="Y22" s="17"/>
      <c r="Z22" s="16"/>
      <c r="AA22" s="17"/>
      <c r="AB22" s="17"/>
      <c r="AC22" s="17"/>
      <c r="AD22" s="29"/>
      <c r="AE22" s="29"/>
      <c r="AF22" s="29"/>
      <c r="AG22" s="29"/>
      <c r="AH22" s="29"/>
      <c r="AI22" s="29"/>
      <c r="AJ22" s="29"/>
      <c r="AK22" s="29"/>
    </row>
    <row r="23" spans="1:37" ht="63" customHeight="1">
      <c r="A23" s="211" t="s">
        <v>349</v>
      </c>
      <c r="B23" s="404"/>
      <c r="C23" s="404"/>
      <c r="D23" s="404"/>
      <c r="E23" s="404"/>
      <c r="F23" s="404"/>
      <c r="G23" s="404"/>
      <c r="H23" s="404"/>
      <c r="I23" s="404"/>
      <c r="J23" s="404"/>
      <c r="K23" s="404"/>
      <c r="L23" s="404"/>
      <c r="M23" s="404"/>
      <c r="N23" s="404"/>
      <c r="O23" s="404"/>
      <c r="P23" s="404"/>
      <c r="Q23" s="404"/>
      <c r="R23" s="404"/>
      <c r="S23" s="404"/>
      <c r="T23" s="404" t="s">
        <v>387</v>
      </c>
      <c r="U23" s="404"/>
      <c r="V23" s="404"/>
      <c r="W23" s="404"/>
      <c r="X23" s="404"/>
      <c r="Y23" s="17"/>
      <c r="Z23" s="16"/>
      <c r="AA23" s="17"/>
      <c r="AB23" s="17"/>
      <c r="AC23" s="17"/>
      <c r="AD23" s="17"/>
      <c r="AE23" s="17"/>
      <c r="AF23" s="17"/>
      <c r="AG23" s="17"/>
      <c r="AH23" s="17"/>
      <c r="AI23" s="17"/>
      <c r="AJ23" s="17"/>
      <c r="AK23" s="17"/>
    </row>
    <row r="24" spans="1:37" ht="45" customHeight="1">
      <c r="A24" s="212"/>
      <c r="B24" s="17"/>
      <c r="C24" s="205"/>
      <c r="D24" s="205"/>
      <c r="E24" s="205"/>
      <c r="F24" s="205"/>
      <c r="G24" s="205"/>
      <c r="H24" s="201"/>
      <c r="I24" s="213"/>
      <c r="J24" s="213"/>
      <c r="K24" s="213"/>
      <c r="L24" s="213"/>
      <c r="M24" s="213"/>
      <c r="N24" s="213"/>
      <c r="O24" s="29"/>
      <c r="P24" s="29"/>
      <c r="Q24" s="17"/>
      <c r="R24" s="29"/>
      <c r="S24" s="29"/>
      <c r="T24" s="29"/>
      <c r="U24" s="29"/>
      <c r="V24" s="29"/>
      <c r="W24" s="29"/>
      <c r="X24" s="29"/>
      <c r="Y24" s="17"/>
      <c r="Z24" s="16"/>
      <c r="AA24" s="17"/>
      <c r="AB24" s="17"/>
      <c r="AC24" s="17"/>
      <c r="AD24" s="17"/>
      <c r="AE24" s="17"/>
      <c r="AF24" s="17"/>
      <c r="AG24" s="17"/>
      <c r="AH24" s="17"/>
      <c r="AI24" s="17"/>
      <c r="AJ24" s="17"/>
      <c r="AK24" s="17"/>
    </row>
    <row r="25" spans="1:37" ht="45" customHeight="1">
      <c r="A25" s="212"/>
      <c r="B25" s="201"/>
      <c r="C25" s="206"/>
      <c r="D25" s="206"/>
      <c r="E25" s="206"/>
      <c r="F25" s="206"/>
      <c r="G25" s="206"/>
      <c r="H25" s="201"/>
      <c r="I25" s="17"/>
      <c r="J25" s="184"/>
      <c r="K25" s="184"/>
      <c r="L25" s="184"/>
      <c r="M25" s="184"/>
      <c r="N25" s="201"/>
      <c r="O25" s="184"/>
      <c r="P25" s="184"/>
      <c r="Q25" s="201"/>
      <c r="R25" s="184"/>
      <c r="S25" s="184"/>
      <c r="T25" s="201"/>
      <c r="U25" s="201"/>
      <c r="V25" s="201"/>
      <c r="W25" s="201"/>
      <c r="X25" s="201"/>
      <c r="Y25" s="201"/>
      <c r="Z25" s="16"/>
      <c r="AA25" s="17"/>
      <c r="AB25" s="17"/>
      <c r="AC25" s="17"/>
      <c r="AD25" s="17"/>
      <c r="AE25" s="17"/>
      <c r="AF25" s="17"/>
      <c r="AG25" s="17"/>
      <c r="AH25" s="17"/>
      <c r="AI25" s="17"/>
      <c r="AJ25" s="17"/>
      <c r="AK25" s="17"/>
    </row>
    <row r="26" spans="1:37" ht="45" customHeight="1">
      <c r="A26" s="212"/>
      <c r="B26" s="214"/>
      <c r="C26" s="215"/>
      <c r="D26" s="215"/>
      <c r="E26" s="215"/>
      <c r="F26" s="215"/>
      <c r="G26" s="215"/>
      <c r="H26" s="214"/>
      <c r="I26" s="216"/>
      <c r="J26" s="214"/>
      <c r="K26" s="214"/>
      <c r="L26" s="214"/>
      <c r="M26" s="214"/>
      <c r="N26" s="214"/>
      <c r="O26" s="214"/>
      <c r="P26" s="214"/>
      <c r="Q26" s="214"/>
      <c r="R26" s="214"/>
      <c r="S26" s="214"/>
      <c r="T26" s="214"/>
      <c r="U26" s="214"/>
      <c r="V26" s="214"/>
      <c r="W26" s="214"/>
      <c r="X26" s="214"/>
      <c r="Y26" s="214"/>
      <c r="Z26" s="16"/>
      <c r="AA26" s="17"/>
      <c r="AB26" s="17"/>
      <c r="AC26" s="17"/>
      <c r="AD26" s="17"/>
      <c r="AE26" s="17"/>
      <c r="AF26" s="17"/>
      <c r="AG26" s="17"/>
      <c r="AH26" s="17"/>
      <c r="AI26" s="17"/>
      <c r="AJ26" s="17"/>
      <c r="AK26" s="17"/>
    </row>
    <row r="27" spans="1:37" ht="25.5" customHeight="1">
      <c r="A27" s="184"/>
      <c r="B27" s="206"/>
      <c r="C27" s="206"/>
      <c r="D27" s="206"/>
      <c r="E27" s="206"/>
      <c r="F27" s="206"/>
      <c r="G27" s="206"/>
      <c r="H27" s="2"/>
      <c r="I27" s="31"/>
      <c r="J27" s="31"/>
      <c r="K27" s="31"/>
      <c r="L27" s="31"/>
      <c r="M27" s="217"/>
      <c r="N27" s="217"/>
      <c r="O27" s="217"/>
      <c r="P27" s="217"/>
      <c r="Q27" s="217"/>
      <c r="R27" s="217"/>
      <c r="S27" s="217"/>
      <c r="T27" s="217"/>
      <c r="U27" s="217"/>
      <c r="V27" s="217"/>
      <c r="W27" s="217"/>
      <c r="X27" s="217"/>
      <c r="Y27" s="217"/>
      <c r="Z27" s="16"/>
      <c r="AA27" s="17"/>
      <c r="AB27" s="17"/>
      <c r="AC27" s="17"/>
      <c r="AD27" s="17"/>
      <c r="AE27" s="17"/>
      <c r="AF27" s="17"/>
      <c r="AG27" s="17"/>
      <c r="AH27" s="17"/>
      <c r="AI27" s="17"/>
      <c r="AJ27" s="17"/>
      <c r="AK27" s="17"/>
    </row>
    <row r="28" spans="1:37" ht="25.5" customHeight="1">
      <c r="A28" s="184"/>
      <c r="B28" s="206"/>
      <c r="C28" s="206"/>
      <c r="D28" s="206"/>
      <c r="E28" s="206"/>
      <c r="F28" s="206"/>
      <c r="G28" s="206"/>
      <c r="H28" s="2"/>
      <c r="I28" s="31"/>
      <c r="J28" s="31"/>
      <c r="K28" s="31"/>
      <c r="L28" s="31"/>
      <c r="M28" s="217"/>
      <c r="N28" s="217"/>
      <c r="O28" s="217"/>
      <c r="P28" s="217"/>
      <c r="Q28" s="217"/>
      <c r="R28" s="217"/>
      <c r="S28" s="217"/>
      <c r="T28" s="217"/>
      <c r="U28" s="217"/>
      <c r="V28" s="217"/>
      <c r="W28" s="217"/>
      <c r="X28" s="217"/>
      <c r="Y28" s="217"/>
      <c r="Z28" s="16"/>
      <c r="AA28" s="17"/>
      <c r="AB28" s="17"/>
      <c r="AC28" s="17"/>
      <c r="AD28" s="17"/>
      <c r="AE28" s="17"/>
      <c r="AF28" s="17"/>
      <c r="AG28" s="17"/>
      <c r="AH28" s="17"/>
      <c r="AI28" s="17"/>
      <c r="AJ28" s="17"/>
      <c r="AK28" s="17"/>
    </row>
    <row r="29" spans="1:37" ht="25.5" customHeight="1">
      <c r="A29" s="184"/>
      <c r="B29" s="206"/>
      <c r="C29" s="206"/>
      <c r="D29" s="206"/>
      <c r="E29" s="206"/>
      <c r="F29" s="206"/>
      <c r="G29" s="206"/>
      <c r="H29" s="2"/>
      <c r="I29" s="31"/>
      <c r="J29" s="31"/>
      <c r="K29" s="31"/>
      <c r="L29" s="31"/>
      <c r="M29" s="217"/>
      <c r="N29" s="217"/>
      <c r="O29" s="217"/>
      <c r="P29" s="217"/>
      <c r="Q29" s="217"/>
      <c r="R29" s="217"/>
      <c r="S29" s="217"/>
      <c r="T29" s="217"/>
      <c r="U29" s="217"/>
      <c r="V29" s="217"/>
      <c r="W29" s="217"/>
      <c r="X29" s="217"/>
      <c r="Y29" s="217"/>
      <c r="Z29" s="16"/>
      <c r="AA29" s="17"/>
      <c r="AB29" s="17"/>
      <c r="AC29" s="17"/>
      <c r="AD29" s="17"/>
      <c r="AE29" s="17"/>
      <c r="AF29" s="17"/>
      <c r="AG29" s="17"/>
      <c r="AH29" s="17"/>
      <c r="AI29" s="17"/>
      <c r="AJ29" s="17"/>
      <c r="AK29" s="17"/>
    </row>
    <row r="30" spans="1:37" ht="25.5" customHeight="1">
      <c r="A30" s="184"/>
      <c r="B30" s="206"/>
      <c r="C30" s="206"/>
      <c r="D30" s="206"/>
      <c r="E30" s="206"/>
      <c r="F30" s="206"/>
      <c r="G30" s="206"/>
      <c r="H30" s="2"/>
      <c r="I30" s="31"/>
      <c r="J30" s="31"/>
      <c r="K30" s="31"/>
      <c r="L30" s="31"/>
      <c r="M30" s="217"/>
      <c r="N30" s="217"/>
      <c r="O30" s="217"/>
      <c r="P30" s="217"/>
      <c r="Q30" s="217"/>
      <c r="R30" s="217"/>
      <c r="S30" s="217"/>
      <c r="T30" s="217"/>
      <c r="U30" s="217"/>
      <c r="V30" s="217"/>
      <c r="W30" s="217"/>
      <c r="X30" s="217"/>
      <c r="Y30" s="217"/>
      <c r="Z30" s="16"/>
      <c r="AA30" s="17"/>
      <c r="AB30" s="17"/>
      <c r="AC30" s="17"/>
      <c r="AD30" s="17"/>
      <c r="AE30" s="17"/>
      <c r="AF30" s="17"/>
      <c r="AG30" s="17"/>
      <c r="AH30" s="17"/>
      <c r="AI30" s="17"/>
      <c r="AJ30" s="17"/>
      <c r="AK30" s="17"/>
    </row>
    <row r="31" spans="1:37" ht="25.5" customHeight="1">
      <c r="A31" s="184"/>
      <c r="B31" s="206"/>
      <c r="C31" s="206"/>
      <c r="D31" s="206"/>
      <c r="E31" s="206"/>
      <c r="F31" s="206"/>
      <c r="G31" s="206"/>
      <c r="H31" s="2"/>
      <c r="I31" s="31"/>
      <c r="J31" s="31"/>
      <c r="K31" s="31"/>
      <c r="L31" s="31"/>
      <c r="M31" s="217"/>
      <c r="N31" s="217"/>
      <c r="O31" s="217"/>
      <c r="P31" s="217"/>
      <c r="Q31" s="217"/>
      <c r="R31" s="217"/>
      <c r="S31" s="217"/>
      <c r="T31" s="217"/>
      <c r="U31" s="217"/>
      <c r="V31" s="217"/>
      <c r="W31" s="217"/>
      <c r="X31" s="217"/>
      <c r="Y31" s="217"/>
      <c r="Z31" s="16"/>
      <c r="AA31" s="17"/>
      <c r="AB31" s="17"/>
      <c r="AC31" s="17"/>
      <c r="AD31" s="17"/>
      <c r="AE31" s="17"/>
      <c r="AF31" s="17"/>
      <c r="AG31" s="17"/>
      <c r="AH31" s="17"/>
      <c r="AI31" s="17"/>
      <c r="AJ31" s="17"/>
      <c r="AK31" s="17"/>
    </row>
    <row r="32" spans="1:37" ht="40.5" customHeight="1">
      <c r="A32" s="17"/>
      <c r="B32" s="205"/>
      <c r="C32" s="205"/>
      <c r="D32" s="205"/>
      <c r="E32" s="205"/>
      <c r="F32" s="205"/>
      <c r="G32" s="205"/>
      <c r="H32" s="201"/>
      <c r="I32" s="17"/>
      <c r="J32" s="17"/>
      <c r="K32" s="17"/>
      <c r="L32" s="17"/>
      <c r="M32" s="17"/>
      <c r="N32" s="23"/>
      <c r="O32" s="23"/>
      <c r="P32" s="23"/>
      <c r="Q32" s="23"/>
      <c r="R32" s="23"/>
      <c r="S32" s="23"/>
      <c r="T32" s="23"/>
      <c r="U32" s="23"/>
      <c r="V32" s="201"/>
      <c r="W32" s="201"/>
      <c r="X32" s="201"/>
      <c r="Y32" s="201"/>
      <c r="Z32" s="19"/>
      <c r="AA32" s="17"/>
      <c r="AB32" s="17"/>
      <c r="AC32" s="17"/>
      <c r="AD32" s="17"/>
      <c r="AE32" s="17"/>
      <c r="AF32" s="17"/>
      <c r="AG32" s="17"/>
      <c r="AH32" s="17"/>
      <c r="AI32" s="17"/>
      <c r="AJ32" s="17"/>
      <c r="AK32" s="17"/>
    </row>
    <row r="33" spans="1:37" ht="22.5" customHeight="1">
      <c r="A33" s="218"/>
      <c r="B33" s="17"/>
      <c r="C33" s="17"/>
      <c r="D33" s="17"/>
      <c r="E33" s="17"/>
      <c r="F33" s="17"/>
      <c r="G33" s="17"/>
      <c r="H33" s="17"/>
      <c r="I33" s="17"/>
      <c r="J33" s="201"/>
      <c r="K33" s="201"/>
      <c r="L33" s="201"/>
      <c r="M33" s="201"/>
      <c r="N33" s="201"/>
      <c r="O33" s="201"/>
      <c r="P33" s="201"/>
      <c r="Q33" s="201"/>
      <c r="R33" s="201"/>
      <c r="S33" s="201"/>
      <c r="T33" s="201"/>
      <c r="U33" s="201"/>
      <c r="V33" s="201"/>
      <c r="W33" s="201"/>
      <c r="X33" s="201"/>
      <c r="Y33" s="201"/>
      <c r="Z33" s="19"/>
      <c r="AA33" s="17"/>
      <c r="AB33" s="17"/>
      <c r="AC33" s="17"/>
      <c r="AD33" s="17"/>
      <c r="AE33" s="17"/>
      <c r="AF33" s="17"/>
      <c r="AG33" s="17"/>
      <c r="AH33" s="17"/>
      <c r="AI33" s="17"/>
      <c r="AJ33" s="17"/>
      <c r="AK33" s="17"/>
    </row>
    <row r="34" spans="1:37" ht="22.5" customHeight="1">
      <c r="A34" s="31"/>
      <c r="B34" s="31"/>
      <c r="C34" s="31"/>
      <c r="D34" s="31"/>
      <c r="E34" s="31"/>
      <c r="F34" s="31"/>
      <c r="G34" s="31"/>
      <c r="H34" s="31"/>
      <c r="I34" s="201"/>
      <c r="J34" s="201"/>
      <c r="K34" s="201"/>
      <c r="L34" s="201"/>
      <c r="M34" s="201"/>
      <c r="N34" s="201"/>
      <c r="O34" s="201"/>
      <c r="P34" s="201"/>
      <c r="Q34" s="201"/>
      <c r="R34" s="201"/>
      <c r="S34" s="201"/>
      <c r="T34" s="201"/>
      <c r="U34" s="201"/>
      <c r="V34" s="201"/>
      <c r="W34" s="201"/>
      <c r="X34" s="201"/>
      <c r="Y34" s="201"/>
      <c r="Z34" s="16"/>
      <c r="AB34" s="17"/>
      <c r="AC34" s="17"/>
      <c r="AD34" s="17"/>
      <c r="AE34" s="17"/>
      <c r="AF34" s="17"/>
      <c r="AG34" s="17"/>
      <c r="AH34" s="17"/>
      <c r="AI34" s="17"/>
      <c r="AJ34" s="17"/>
      <c r="AK34" s="17"/>
    </row>
    <row r="35" spans="1:37" ht="22.5" customHeight="1">
      <c r="A35" s="31"/>
      <c r="B35" s="31"/>
      <c r="C35" s="31"/>
      <c r="D35" s="31"/>
      <c r="E35" s="31"/>
      <c r="F35" s="31"/>
      <c r="G35" s="31"/>
      <c r="H35" s="31"/>
      <c r="I35" s="201"/>
      <c r="J35" s="201"/>
      <c r="K35" s="201"/>
      <c r="L35" s="201"/>
      <c r="M35" s="201"/>
      <c r="N35" s="201"/>
      <c r="O35" s="201"/>
      <c r="P35" s="201"/>
      <c r="Q35" s="201"/>
      <c r="R35" s="201"/>
      <c r="S35" s="201"/>
      <c r="T35" s="201"/>
      <c r="U35" s="201"/>
      <c r="V35" s="201"/>
      <c r="W35" s="201"/>
      <c r="X35" s="201"/>
      <c r="Y35" s="201"/>
      <c r="Z35" s="16"/>
      <c r="AA35" s="17"/>
      <c r="AB35" s="17"/>
      <c r="AC35" s="17"/>
      <c r="AD35" s="17"/>
      <c r="AE35" s="17"/>
      <c r="AF35" s="17"/>
      <c r="AG35" s="17"/>
      <c r="AH35" s="17"/>
      <c r="AI35" s="17"/>
      <c r="AJ35" s="17"/>
      <c r="AK35" s="17"/>
    </row>
    <row r="36" spans="1:37" ht="16.5" customHeight="1">
      <c r="A36" s="26"/>
      <c r="B36" s="20"/>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
    </row>
    <row r="37" spans="1:37" ht="6.75" customHeight="1">
      <c r="A37" s="21"/>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37" ht="6.75" customHeight="1">
      <c r="A38" s="21"/>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37" ht="7.5" customHeight="1">
      <c r="A39" s="21"/>
      <c r="B39" s="20"/>
      <c r="C39" s="20"/>
      <c r="D39" s="20"/>
      <c r="E39" s="20"/>
      <c r="F39" s="20"/>
      <c r="G39" s="20"/>
      <c r="H39" s="20"/>
      <c r="I39" s="20"/>
      <c r="J39" s="20"/>
      <c r="K39" s="20"/>
      <c r="L39" s="20"/>
      <c r="M39" s="20"/>
      <c r="N39" s="20"/>
      <c r="O39" s="20"/>
      <c r="P39" s="20"/>
      <c r="Q39" s="20"/>
      <c r="R39" s="20"/>
      <c r="S39" s="20"/>
      <c r="T39" s="20"/>
      <c r="U39" s="20"/>
      <c r="V39" s="20"/>
      <c r="W39" s="20"/>
      <c r="X39" s="20"/>
      <c r="Y39" s="20"/>
      <c r="Z39" s="17"/>
    </row>
  </sheetData>
  <sheetProtection sheet="1" objects="1" scenarios="1" selectLockedCells="1"/>
  <mergeCells count="38">
    <mergeCell ref="T22:X22"/>
    <mergeCell ref="T23:X23"/>
    <mergeCell ref="B22:E22"/>
    <mergeCell ref="F22:L22"/>
    <mergeCell ref="M22:S22"/>
    <mergeCell ref="B23:E23"/>
    <mergeCell ref="F23:L23"/>
    <mergeCell ref="M23:S23"/>
    <mergeCell ref="I16:L16"/>
    <mergeCell ref="M16:X16"/>
    <mergeCell ref="A18:X18"/>
    <mergeCell ref="A19:N19"/>
    <mergeCell ref="B21:E21"/>
    <mergeCell ref="F21:L21"/>
    <mergeCell ref="M21:S21"/>
    <mergeCell ref="T21:X21"/>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7" right="0.7" top="0.75" bottom="0.75" header="0.3" footer="0.3"/>
  <pageSetup paperSize="9" scale="92"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1016"/>
  <sheetViews>
    <sheetView zoomScaleNormal="100" zoomScaleSheetLayoutView="100" workbookViewId="0">
      <selection activeCell="G4" sqref="G4"/>
    </sheetView>
  </sheetViews>
  <sheetFormatPr defaultColWidth="9" defaultRowHeight="12"/>
  <cols>
    <col min="1" max="2" width="1.90625" style="1" customWidth="1"/>
    <col min="3" max="3" width="8.36328125" style="1" customWidth="1"/>
    <col min="4" max="4" width="6.453125" style="1" bestFit="1" customWidth="1"/>
    <col min="5" max="5" width="8.453125" style="1" customWidth="1"/>
    <col min="6" max="6" width="5.90625" style="1" customWidth="1"/>
    <col min="7" max="10" width="14.90625" style="1" customWidth="1"/>
    <col min="11" max="15" width="15.6328125" style="1" customWidth="1"/>
    <col min="16" max="16" width="15.453125" style="1" hidden="1" customWidth="1"/>
    <col min="17" max="16384" width="9" style="1"/>
  </cols>
  <sheetData>
    <row r="1" spans="1:15" ht="16.5" customHeight="1" thickBot="1">
      <c r="J1" s="96" t="s">
        <v>310</v>
      </c>
      <c r="O1" s="96" t="s">
        <v>310</v>
      </c>
    </row>
    <row r="2" spans="1:15" ht="18" customHeight="1">
      <c r="D2" s="445" t="s">
        <v>297</v>
      </c>
      <c r="E2" s="446"/>
      <c r="F2" s="243"/>
      <c r="G2" s="447">
        <f>様式１０号!M13</f>
        <v>0</v>
      </c>
      <c r="H2" s="447"/>
      <c r="I2" s="447"/>
      <c r="J2" s="448"/>
      <c r="K2" s="274"/>
      <c r="L2" s="274"/>
      <c r="M2" s="274"/>
      <c r="N2" s="415" t="str">
        <f>"【"&amp;別紙１!$G$2&amp;"】"</f>
        <v>【0】</v>
      </c>
      <c r="O2" s="415"/>
    </row>
    <row r="3" spans="1:15" ht="18" customHeight="1">
      <c r="A3" s="104"/>
      <c r="B3" s="104"/>
      <c r="C3" s="104"/>
      <c r="D3" s="443" t="s">
        <v>296</v>
      </c>
      <c r="E3" s="444"/>
      <c r="F3" s="242"/>
      <c r="G3" s="416" t="str">
        <f>様式１０号!I23</f>
        <v/>
      </c>
      <c r="H3" s="416"/>
      <c r="I3" s="416"/>
      <c r="J3" s="417"/>
      <c r="K3" s="274"/>
      <c r="L3" s="274"/>
      <c r="M3" s="274"/>
      <c r="N3" s="274"/>
      <c r="O3" s="274"/>
    </row>
    <row r="4" spans="1:15" ht="18" customHeight="1">
      <c r="A4" s="104"/>
      <c r="B4" s="104"/>
      <c r="C4" s="104"/>
      <c r="D4" s="449" t="s">
        <v>390</v>
      </c>
      <c r="E4" s="450"/>
      <c r="F4" s="245"/>
      <c r="G4" s="167"/>
      <c r="H4" s="246" t="s">
        <v>403</v>
      </c>
      <c r="I4" s="167"/>
      <c r="J4" s="171" t="s">
        <v>124</v>
      </c>
      <c r="K4" s="274"/>
      <c r="L4" s="274"/>
      <c r="M4" s="274"/>
      <c r="N4" s="274"/>
      <c r="O4" s="274"/>
    </row>
    <row r="5" spans="1:15" ht="18" customHeight="1" thickBot="1">
      <c r="A5" s="104"/>
      <c r="B5" s="104"/>
      <c r="C5" s="104"/>
      <c r="D5" s="458" t="s">
        <v>402</v>
      </c>
      <c r="E5" s="459"/>
      <c r="F5" s="459"/>
      <c r="G5" s="168" t="str">
        <f>様式１０号!I20</f>
        <v>令和７</v>
      </c>
      <c r="H5" s="169" t="s">
        <v>124</v>
      </c>
      <c r="I5" s="168"/>
      <c r="J5" s="170"/>
      <c r="K5" s="274"/>
      <c r="L5" s="274"/>
      <c r="M5" s="274"/>
      <c r="N5" s="274"/>
      <c r="O5" s="274"/>
    </row>
    <row r="6" spans="1:15" ht="14.25" customHeight="1">
      <c r="A6" s="104"/>
      <c r="B6" s="104"/>
      <c r="C6" s="104"/>
      <c r="E6" s="418"/>
      <c r="F6" s="418"/>
      <c r="G6" s="418"/>
      <c r="H6" s="418"/>
      <c r="I6" s="418"/>
      <c r="J6" s="179"/>
      <c r="K6" s="179"/>
      <c r="L6" s="179"/>
      <c r="M6" s="179"/>
      <c r="N6" s="179"/>
      <c r="O6" s="179"/>
    </row>
    <row r="7" spans="1:15" ht="21" customHeight="1" thickBot="1">
      <c r="A7" s="410" t="s">
        <v>115</v>
      </c>
      <c r="B7" s="410"/>
      <c r="C7" s="410"/>
      <c r="D7" s="410"/>
      <c r="E7" s="410"/>
      <c r="F7" s="410"/>
      <c r="G7" s="410"/>
      <c r="H7" s="451" t="s">
        <v>471</v>
      </c>
      <c r="I7" s="451"/>
      <c r="J7" s="15" t="s">
        <v>164</v>
      </c>
    </row>
    <row r="8" spans="1:15" ht="16.5" customHeight="1" thickBot="1">
      <c r="A8" s="407" t="s">
        <v>25</v>
      </c>
      <c r="B8" s="408"/>
      <c r="C8" s="409"/>
      <c r="D8" s="82"/>
      <c r="E8" s="431">
        <v>1</v>
      </c>
      <c r="F8" s="432"/>
      <c r="G8" s="83">
        <v>2</v>
      </c>
      <c r="H8" s="83">
        <v>3</v>
      </c>
      <c r="I8" s="83">
        <v>4</v>
      </c>
      <c r="J8" s="83">
        <v>5</v>
      </c>
      <c r="K8" s="84">
        <v>6</v>
      </c>
      <c r="L8" s="84">
        <v>7</v>
      </c>
      <c r="M8" s="83">
        <v>8</v>
      </c>
      <c r="N8" s="83">
        <v>9</v>
      </c>
      <c r="O8" s="85">
        <v>10</v>
      </c>
    </row>
    <row r="9" spans="1:15" s="137" customFormat="1" ht="39" customHeight="1">
      <c r="A9" s="428" t="s">
        <v>59</v>
      </c>
      <c r="B9" s="429"/>
      <c r="C9" s="430"/>
      <c r="D9" s="138"/>
      <c r="E9" s="411"/>
      <c r="F9" s="412"/>
      <c r="G9" s="139"/>
      <c r="H9" s="139"/>
      <c r="I9" s="139"/>
      <c r="J9" s="140"/>
      <c r="K9" s="140"/>
      <c r="L9" s="140"/>
      <c r="M9" s="140"/>
      <c r="N9" s="140"/>
      <c r="O9" s="140"/>
    </row>
    <row r="10" spans="1:15" ht="66" customHeight="1" thickBot="1">
      <c r="A10" s="425" t="s">
        <v>60</v>
      </c>
      <c r="B10" s="426"/>
      <c r="C10" s="427"/>
      <c r="D10" s="86"/>
      <c r="E10" s="413"/>
      <c r="F10" s="414"/>
      <c r="G10" s="202"/>
      <c r="H10" s="202"/>
      <c r="I10" s="202"/>
      <c r="J10" s="203"/>
      <c r="K10" s="203"/>
      <c r="L10" s="203"/>
      <c r="M10" s="203"/>
      <c r="N10" s="203"/>
      <c r="O10" s="203"/>
    </row>
    <row r="11" spans="1:15" ht="24" customHeight="1" thickBot="1">
      <c r="A11" s="433" t="s">
        <v>61</v>
      </c>
      <c r="B11" s="434"/>
      <c r="C11" s="296" t="s">
        <v>62</v>
      </c>
      <c r="D11" s="88" t="s">
        <v>77</v>
      </c>
      <c r="E11" s="435" t="s">
        <v>63</v>
      </c>
      <c r="F11" s="436"/>
      <c r="G11" s="89" t="s">
        <v>63</v>
      </c>
      <c r="H11" s="89" t="s">
        <v>63</v>
      </c>
      <c r="I11" s="89" t="s">
        <v>63</v>
      </c>
      <c r="J11" s="89" t="s">
        <v>63</v>
      </c>
      <c r="K11" s="89" t="s">
        <v>63</v>
      </c>
      <c r="L11" s="89" t="s">
        <v>63</v>
      </c>
      <c r="M11" s="89" t="s">
        <v>63</v>
      </c>
      <c r="N11" s="89" t="s">
        <v>63</v>
      </c>
      <c r="O11" s="89" t="s">
        <v>63</v>
      </c>
    </row>
    <row r="12" spans="1:15" ht="22.5" customHeight="1">
      <c r="A12" s="419" t="s">
        <v>458</v>
      </c>
      <c r="B12" s="420"/>
      <c r="C12" s="279" t="s">
        <v>65</v>
      </c>
      <c r="D12" s="297"/>
      <c r="E12" s="437"/>
      <c r="F12" s="438"/>
      <c r="G12" s="152"/>
      <c r="H12" s="152"/>
      <c r="I12" s="152"/>
      <c r="J12" s="152"/>
      <c r="K12" s="152"/>
      <c r="L12" s="152"/>
      <c r="M12" s="152"/>
      <c r="N12" s="152"/>
      <c r="O12" s="152"/>
    </row>
    <row r="13" spans="1:15" ht="22.5" customHeight="1">
      <c r="A13" s="421"/>
      <c r="B13" s="422"/>
      <c r="C13" s="278" t="s">
        <v>66</v>
      </c>
      <c r="D13" s="299"/>
      <c r="E13" s="439"/>
      <c r="F13" s="440"/>
      <c r="G13" s="153"/>
      <c r="H13" s="153"/>
      <c r="I13" s="153"/>
      <c r="J13" s="153"/>
      <c r="K13" s="154"/>
      <c r="L13" s="153"/>
      <c r="M13" s="153"/>
      <c r="N13" s="153"/>
      <c r="O13" s="153"/>
    </row>
    <row r="14" spans="1:15" ht="22.5" customHeight="1">
      <c r="A14" s="421"/>
      <c r="B14" s="422"/>
      <c r="C14" s="278" t="s">
        <v>67</v>
      </c>
      <c r="D14" s="299"/>
      <c r="E14" s="439"/>
      <c r="F14" s="440"/>
      <c r="G14" s="153"/>
      <c r="H14" s="153"/>
      <c r="I14" s="153"/>
      <c r="J14" s="153"/>
      <c r="K14" s="154"/>
      <c r="L14" s="153"/>
      <c r="M14" s="153"/>
      <c r="N14" s="153"/>
      <c r="O14" s="153"/>
    </row>
    <row r="15" spans="1:15" ht="22.5" customHeight="1" thickBot="1">
      <c r="A15" s="423"/>
      <c r="B15" s="424"/>
      <c r="C15" s="278" t="s">
        <v>68</v>
      </c>
      <c r="D15" s="298"/>
      <c r="E15" s="441"/>
      <c r="F15" s="442"/>
      <c r="G15" s="153"/>
      <c r="H15" s="153"/>
      <c r="I15" s="153"/>
      <c r="J15" s="153"/>
      <c r="K15" s="154"/>
      <c r="L15" s="153"/>
      <c r="M15" s="153"/>
      <c r="N15" s="153"/>
      <c r="O15" s="153"/>
    </row>
    <row r="16" spans="1:15" ht="22.5" customHeight="1">
      <c r="A16" s="419" t="s">
        <v>459</v>
      </c>
      <c r="B16" s="420"/>
      <c r="C16" s="279" t="s">
        <v>65</v>
      </c>
      <c r="D16" s="297"/>
      <c r="E16" s="437"/>
      <c r="F16" s="438"/>
      <c r="G16" s="152"/>
      <c r="H16" s="152"/>
      <c r="I16" s="152"/>
      <c r="J16" s="152"/>
      <c r="K16" s="152"/>
      <c r="L16" s="152"/>
      <c r="M16" s="152"/>
      <c r="N16" s="152"/>
      <c r="O16" s="152"/>
    </row>
    <row r="17" spans="1:15" ht="22.5" customHeight="1">
      <c r="A17" s="421"/>
      <c r="B17" s="422"/>
      <c r="C17" s="278" t="s">
        <v>66</v>
      </c>
      <c r="D17" s="299"/>
      <c r="E17" s="439"/>
      <c r="F17" s="440"/>
      <c r="G17" s="153"/>
      <c r="H17" s="153"/>
      <c r="I17" s="153"/>
      <c r="J17" s="153"/>
      <c r="K17" s="154"/>
      <c r="L17" s="153"/>
      <c r="M17" s="153"/>
      <c r="N17" s="153"/>
      <c r="O17" s="153"/>
    </row>
    <row r="18" spans="1:15" ht="22.5" customHeight="1">
      <c r="A18" s="421"/>
      <c r="B18" s="422"/>
      <c r="C18" s="278" t="s">
        <v>67</v>
      </c>
      <c r="D18" s="299"/>
      <c r="E18" s="439"/>
      <c r="F18" s="440"/>
      <c r="G18" s="153"/>
      <c r="H18" s="153"/>
      <c r="I18" s="153"/>
      <c r="J18" s="153"/>
      <c r="K18" s="154"/>
      <c r="L18" s="153"/>
      <c r="M18" s="153"/>
      <c r="N18" s="153"/>
      <c r="O18" s="153"/>
    </row>
    <row r="19" spans="1:15" ht="22.5" customHeight="1" thickBot="1">
      <c r="A19" s="423"/>
      <c r="B19" s="424"/>
      <c r="C19" s="278" t="s">
        <v>68</v>
      </c>
      <c r="D19" s="298"/>
      <c r="E19" s="441"/>
      <c r="F19" s="442"/>
      <c r="G19" s="153"/>
      <c r="H19" s="153"/>
      <c r="I19" s="153"/>
      <c r="J19" s="153"/>
      <c r="K19" s="154"/>
      <c r="L19" s="153"/>
      <c r="M19" s="153"/>
      <c r="N19" s="153"/>
      <c r="O19" s="153"/>
    </row>
    <row r="20" spans="1:15" ht="22.5" customHeight="1">
      <c r="A20" s="419" t="s">
        <v>460</v>
      </c>
      <c r="B20" s="420"/>
      <c r="C20" s="279" t="s">
        <v>65</v>
      </c>
      <c r="D20" s="297"/>
      <c r="E20" s="437"/>
      <c r="F20" s="438"/>
      <c r="G20" s="152"/>
      <c r="H20" s="152"/>
      <c r="I20" s="152"/>
      <c r="J20" s="152"/>
      <c r="K20" s="152"/>
      <c r="L20" s="152"/>
      <c r="M20" s="152"/>
      <c r="N20" s="152"/>
      <c r="O20" s="152"/>
    </row>
    <row r="21" spans="1:15" ht="22.5" customHeight="1">
      <c r="A21" s="421"/>
      <c r="B21" s="422"/>
      <c r="C21" s="278" t="s">
        <v>66</v>
      </c>
      <c r="D21" s="299"/>
      <c r="E21" s="439"/>
      <c r="F21" s="440"/>
      <c r="G21" s="153"/>
      <c r="H21" s="153"/>
      <c r="I21" s="153"/>
      <c r="J21" s="153"/>
      <c r="K21" s="154"/>
      <c r="L21" s="153"/>
      <c r="M21" s="153"/>
      <c r="N21" s="153"/>
      <c r="O21" s="153"/>
    </row>
    <row r="22" spans="1:15" ht="22.5" customHeight="1">
      <c r="A22" s="421"/>
      <c r="B22" s="422"/>
      <c r="C22" s="278" t="s">
        <v>67</v>
      </c>
      <c r="D22" s="299"/>
      <c r="E22" s="439"/>
      <c r="F22" s="440"/>
      <c r="G22" s="153"/>
      <c r="H22" s="153"/>
      <c r="I22" s="153"/>
      <c r="J22" s="153"/>
      <c r="K22" s="154"/>
      <c r="L22" s="153"/>
      <c r="M22" s="153"/>
      <c r="N22" s="153"/>
      <c r="O22" s="153"/>
    </row>
    <row r="23" spans="1:15" ht="22.5" customHeight="1" thickBot="1">
      <c r="A23" s="423"/>
      <c r="B23" s="424"/>
      <c r="C23" s="278" t="s">
        <v>68</v>
      </c>
      <c r="D23" s="298"/>
      <c r="E23" s="441"/>
      <c r="F23" s="442"/>
      <c r="G23" s="153"/>
      <c r="H23" s="153"/>
      <c r="I23" s="153"/>
      <c r="J23" s="153"/>
      <c r="K23" s="154"/>
      <c r="L23" s="153"/>
      <c r="M23" s="153"/>
      <c r="N23" s="153"/>
      <c r="O23" s="153"/>
    </row>
    <row r="24" spans="1:15" ht="22.5" customHeight="1">
      <c r="A24" s="419" t="s">
        <v>461</v>
      </c>
      <c r="B24" s="420"/>
      <c r="C24" s="279" t="s">
        <v>65</v>
      </c>
      <c r="D24" s="297"/>
      <c r="E24" s="437"/>
      <c r="F24" s="438"/>
      <c r="G24" s="152"/>
      <c r="H24" s="152"/>
      <c r="I24" s="152"/>
      <c r="J24" s="152"/>
      <c r="K24" s="152"/>
      <c r="L24" s="152"/>
      <c r="M24" s="152"/>
      <c r="N24" s="152"/>
      <c r="O24" s="152"/>
    </row>
    <row r="25" spans="1:15" ht="22.5" customHeight="1">
      <c r="A25" s="421"/>
      <c r="B25" s="422"/>
      <c r="C25" s="278" t="s">
        <v>66</v>
      </c>
      <c r="D25" s="299"/>
      <c r="E25" s="439"/>
      <c r="F25" s="440"/>
      <c r="G25" s="153"/>
      <c r="H25" s="153"/>
      <c r="I25" s="153"/>
      <c r="J25" s="153"/>
      <c r="K25" s="154"/>
      <c r="L25" s="153"/>
      <c r="M25" s="153"/>
      <c r="N25" s="153"/>
      <c r="O25" s="153"/>
    </row>
    <row r="26" spans="1:15" ht="22.5" customHeight="1">
      <c r="A26" s="421"/>
      <c r="B26" s="422"/>
      <c r="C26" s="278" t="s">
        <v>67</v>
      </c>
      <c r="D26" s="299"/>
      <c r="E26" s="439"/>
      <c r="F26" s="440"/>
      <c r="G26" s="153"/>
      <c r="H26" s="153"/>
      <c r="I26" s="153"/>
      <c r="J26" s="153"/>
      <c r="K26" s="154"/>
      <c r="L26" s="153"/>
      <c r="M26" s="153"/>
      <c r="N26" s="153"/>
      <c r="O26" s="153"/>
    </row>
    <row r="27" spans="1:15" ht="22.5" customHeight="1" thickBot="1">
      <c r="A27" s="423"/>
      <c r="B27" s="424"/>
      <c r="C27" s="278" t="s">
        <v>68</v>
      </c>
      <c r="D27" s="298"/>
      <c r="E27" s="441"/>
      <c r="F27" s="442"/>
      <c r="G27" s="153"/>
      <c r="H27" s="153"/>
      <c r="I27" s="153"/>
      <c r="J27" s="153"/>
      <c r="K27" s="154"/>
      <c r="L27" s="153"/>
      <c r="M27" s="153"/>
      <c r="N27" s="153"/>
      <c r="O27" s="153"/>
    </row>
    <row r="28" spans="1:15" ht="22.5" customHeight="1">
      <c r="A28" s="419" t="s">
        <v>462</v>
      </c>
      <c r="B28" s="420"/>
      <c r="C28" s="279" t="s">
        <v>65</v>
      </c>
      <c r="D28" s="297"/>
      <c r="E28" s="437"/>
      <c r="F28" s="438"/>
      <c r="G28" s="152"/>
      <c r="H28" s="152"/>
      <c r="I28" s="152"/>
      <c r="J28" s="152"/>
      <c r="K28" s="152"/>
      <c r="L28" s="152"/>
      <c r="M28" s="152"/>
      <c r="N28" s="152"/>
      <c r="O28" s="152"/>
    </row>
    <row r="29" spans="1:15" ht="22.5" customHeight="1">
      <c r="A29" s="421"/>
      <c r="B29" s="422"/>
      <c r="C29" s="278" t="s">
        <v>66</v>
      </c>
      <c r="D29" s="299"/>
      <c r="E29" s="439"/>
      <c r="F29" s="440"/>
      <c r="G29" s="153"/>
      <c r="H29" s="153"/>
      <c r="I29" s="153"/>
      <c r="J29" s="153"/>
      <c r="K29" s="154"/>
      <c r="L29" s="153"/>
      <c r="M29" s="153"/>
      <c r="N29" s="153"/>
      <c r="O29" s="153"/>
    </row>
    <row r="30" spans="1:15" ht="22.5" customHeight="1">
      <c r="A30" s="421"/>
      <c r="B30" s="422"/>
      <c r="C30" s="278" t="s">
        <v>67</v>
      </c>
      <c r="D30" s="299"/>
      <c r="E30" s="439"/>
      <c r="F30" s="440"/>
      <c r="G30" s="153"/>
      <c r="H30" s="153"/>
      <c r="I30" s="153"/>
      <c r="J30" s="153"/>
      <c r="K30" s="154"/>
      <c r="L30" s="153"/>
      <c r="M30" s="153"/>
      <c r="N30" s="153"/>
      <c r="O30" s="153"/>
    </row>
    <row r="31" spans="1:15" ht="22.5" customHeight="1" thickBot="1">
      <c r="A31" s="423"/>
      <c r="B31" s="424"/>
      <c r="C31" s="278" t="s">
        <v>68</v>
      </c>
      <c r="D31" s="298"/>
      <c r="E31" s="441"/>
      <c r="F31" s="442"/>
      <c r="G31" s="153"/>
      <c r="H31" s="153"/>
      <c r="I31" s="153"/>
      <c r="J31" s="153"/>
      <c r="K31" s="154"/>
      <c r="L31" s="153"/>
      <c r="M31" s="153"/>
      <c r="N31" s="153"/>
      <c r="O31" s="153"/>
    </row>
    <row r="32" spans="1:15" ht="22.5" customHeight="1" thickBot="1">
      <c r="A32" s="454" t="s">
        <v>170</v>
      </c>
      <c r="B32" s="455"/>
      <c r="C32" s="455"/>
      <c r="D32" s="151"/>
      <c r="E32" s="460"/>
      <c r="F32" s="461"/>
      <c r="G32" s="155"/>
      <c r="H32" s="155"/>
      <c r="I32" s="155"/>
      <c r="J32" s="155"/>
      <c r="K32" s="155"/>
      <c r="L32" s="155"/>
      <c r="M32" s="155"/>
      <c r="N32" s="155"/>
      <c r="O32" s="155"/>
    </row>
    <row r="33" spans="1:16" ht="27" customHeight="1" thickTop="1" thickBot="1">
      <c r="A33" s="452" t="s">
        <v>171</v>
      </c>
      <c r="B33" s="453"/>
      <c r="C33" s="453"/>
      <c r="D33" s="90" t="str">
        <f>IF(SUM(E33:O33)=0,"",SUM(E33:O33))</f>
        <v/>
      </c>
      <c r="E33" s="462" t="str">
        <f>IF(E$36=0,"",E36)</f>
        <v/>
      </c>
      <c r="F33" s="463"/>
      <c r="G33" s="91" t="str">
        <f t="shared" ref="G33:O33" si="0">IF(G$36=0,"",G36)</f>
        <v/>
      </c>
      <c r="H33" s="91" t="str">
        <f t="shared" si="0"/>
        <v/>
      </c>
      <c r="I33" s="91" t="str">
        <f t="shared" si="0"/>
        <v/>
      </c>
      <c r="J33" s="91" t="str">
        <f t="shared" si="0"/>
        <v/>
      </c>
      <c r="K33" s="91" t="str">
        <f t="shared" si="0"/>
        <v/>
      </c>
      <c r="L33" s="91" t="str">
        <f t="shared" si="0"/>
        <v/>
      </c>
      <c r="M33" s="91" t="str">
        <f t="shared" si="0"/>
        <v/>
      </c>
      <c r="N33" s="91" t="str">
        <f t="shared" si="0"/>
        <v/>
      </c>
      <c r="O33" s="91" t="str">
        <f t="shared" si="0"/>
        <v/>
      </c>
      <c r="P33" s="146">
        <f>SUM(E33:O33)</f>
        <v>0</v>
      </c>
    </row>
    <row r="34" spans="1:16" ht="27" customHeight="1" thickTop="1" thickBot="1">
      <c r="A34" s="452" t="s">
        <v>26</v>
      </c>
      <c r="B34" s="453"/>
      <c r="C34" s="453"/>
      <c r="D34" s="87" t="str">
        <f>IF(SUM(E34:O34)=0,"",SUM(E34:O34))</f>
        <v/>
      </c>
      <c r="E34" s="405"/>
      <c r="F34" s="406"/>
      <c r="G34" s="43"/>
      <c r="H34" s="43"/>
      <c r="I34" s="43"/>
      <c r="J34" s="44"/>
      <c r="K34" s="43"/>
      <c r="L34" s="43"/>
      <c r="M34" s="43"/>
      <c r="N34" s="43"/>
      <c r="O34" s="44"/>
      <c r="P34" s="146">
        <f>SUM(E34:O34)</f>
        <v>0</v>
      </c>
    </row>
    <row r="35" spans="1:16" ht="35.25" hidden="1" customHeight="1">
      <c r="B35" s="92"/>
      <c r="C35" s="161"/>
      <c r="D35" s="161"/>
    </row>
    <row r="36" spans="1:16" ht="35.25" hidden="1" customHeight="1">
      <c r="A36" s="464" t="s">
        <v>314</v>
      </c>
      <c r="B36" s="464"/>
      <c r="C36" s="464"/>
      <c r="D36" s="464"/>
      <c r="E36" s="456">
        <f>COUNTIF('別紙２－１'!$Z$18:$Z$67,E$8)</f>
        <v>0</v>
      </c>
      <c r="F36" s="457"/>
      <c r="G36" s="162">
        <f>COUNTIF('別紙２－１'!$Z$18:$Z$67,G$8)</f>
        <v>0</v>
      </c>
      <c r="H36" s="162">
        <f>COUNTIF('別紙２－１'!$Z$18:$Z$67,H$8)</f>
        <v>0</v>
      </c>
      <c r="I36" s="162">
        <f>COUNTIF('別紙２－１'!$Z$18:$Z$67,I$8)</f>
        <v>0</v>
      </c>
      <c r="J36" s="162">
        <f>COUNTIF('別紙２－１'!$Z$18:$Z$67,J$8)</f>
        <v>0</v>
      </c>
      <c r="K36" s="162">
        <f>COUNTIF('別紙２－１'!$Z$18:$Z$67,K$8)</f>
        <v>0</v>
      </c>
      <c r="L36" s="162">
        <f>COUNTIF('別紙２－１'!$Z$18:$Z$67,L$8)</f>
        <v>0</v>
      </c>
      <c r="M36" s="162">
        <f>COUNTIF('別紙２－１'!$Z$18:$Z$67,M$8)</f>
        <v>0</v>
      </c>
      <c r="N36" s="162">
        <f>COUNTIF('別紙２－１'!$Z$18:$Z$67,N$8)</f>
        <v>0</v>
      </c>
      <c r="O36" s="162">
        <f>COUNTIF('別紙２－１'!$Z$18:$Z$67,O$8)</f>
        <v>0</v>
      </c>
    </row>
    <row r="37" spans="1:16" ht="18.75" hidden="1" customHeight="1"/>
    <row r="38" spans="1:16" ht="21.75" hidden="1" customHeight="1">
      <c r="J38" s="1" t="s">
        <v>431</v>
      </c>
      <c r="K38" s="3" t="e">
        <f>VLOOKUP($G$4,和暦西暦,2,FALSE)</f>
        <v>#N/A</v>
      </c>
      <c r="L38" s="3" t="e">
        <f>K38+1</f>
        <v>#N/A</v>
      </c>
      <c r="M38" s="3" t="e">
        <f>L38+1</f>
        <v>#N/A</v>
      </c>
      <c r="N38" s="3" t="e">
        <f>M38+1</f>
        <v>#N/A</v>
      </c>
      <c r="O38" s="3" t="e">
        <f>N38+1</f>
        <v>#N/A</v>
      </c>
    </row>
    <row r="39" spans="1:16" ht="21.75" hidden="1" customHeight="1">
      <c r="J39" s="1" t="s">
        <v>430</v>
      </c>
      <c r="K39" s="3">
        <f>VLOOKUP($G$5,和暦西暦,2,FALSE)</f>
        <v>2025</v>
      </c>
      <c r="L39" s="3"/>
      <c r="M39" s="3"/>
      <c r="N39" s="3"/>
      <c r="O39" s="3"/>
    </row>
    <row r="40" spans="1:16" ht="13.5" customHeight="1"/>
    <row r="41" spans="1:16" ht="13.5" customHeight="1"/>
    <row r="42" spans="1:16" ht="13.5" customHeight="1"/>
    <row r="43" spans="1:16" ht="13.5" customHeight="1"/>
    <row r="44" spans="1:16" ht="13.5" customHeight="1"/>
    <row r="45" spans="1:16" ht="13.5" customHeight="1"/>
    <row r="46" spans="1:16" ht="13.5" customHeight="1"/>
    <row r="47" spans="1:16" ht="13.5" customHeight="1"/>
    <row r="48" spans="1:1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sheetData>
  <sheetProtection sheet="1" objects="1" scenarios="1" selectLockedCells="1"/>
  <mergeCells count="51">
    <mergeCell ref="E36:F36"/>
    <mergeCell ref="D5:F5"/>
    <mergeCell ref="E28:F28"/>
    <mergeCell ref="E29:F29"/>
    <mergeCell ref="E30:F30"/>
    <mergeCell ref="E31:F31"/>
    <mergeCell ref="E32:F32"/>
    <mergeCell ref="E33:F33"/>
    <mergeCell ref="E22:F22"/>
    <mergeCell ref="A36:D36"/>
    <mergeCell ref="A34:C34"/>
    <mergeCell ref="E13:F13"/>
    <mergeCell ref="E14:F14"/>
    <mergeCell ref="E15:F15"/>
    <mergeCell ref="E23:F23"/>
    <mergeCell ref="E20:F20"/>
    <mergeCell ref="H7:I7"/>
    <mergeCell ref="A20:B23"/>
    <mergeCell ref="A12:B15"/>
    <mergeCell ref="A33:C33"/>
    <mergeCell ref="A32:C32"/>
    <mergeCell ref="A28:B31"/>
    <mergeCell ref="E21:F21"/>
    <mergeCell ref="E24:F24"/>
    <mergeCell ref="E25:F25"/>
    <mergeCell ref="E26:F26"/>
    <mergeCell ref="E27:F27"/>
    <mergeCell ref="E16:F16"/>
    <mergeCell ref="E17:F17"/>
    <mergeCell ref="A24:B27"/>
    <mergeCell ref="N2:O2"/>
    <mergeCell ref="G3:J3"/>
    <mergeCell ref="E6:I6"/>
    <mergeCell ref="A16:B19"/>
    <mergeCell ref="A10:C10"/>
    <mergeCell ref="A9:C9"/>
    <mergeCell ref="E8:F8"/>
    <mergeCell ref="A11:B11"/>
    <mergeCell ref="E11:F11"/>
    <mergeCell ref="E12:F12"/>
    <mergeCell ref="E18:F18"/>
    <mergeCell ref="E19:F19"/>
    <mergeCell ref="D3:E3"/>
    <mergeCell ref="D2:E2"/>
    <mergeCell ref="G2:J2"/>
    <mergeCell ref="D4:E4"/>
    <mergeCell ref="E34:F34"/>
    <mergeCell ref="A8:C8"/>
    <mergeCell ref="A7:G7"/>
    <mergeCell ref="E9:F9"/>
    <mergeCell ref="E10:F10"/>
  </mergeCells>
  <phoneticPr fontId="2"/>
  <dataValidations count="3">
    <dataValidation imeMode="off" allowBlank="1" showInputMessage="1" showErrorMessage="1" sqref="H7" xr:uid="{00000000-0002-0000-0300-000000000000}"/>
    <dataValidation imeMode="hiragana" allowBlank="1" showInputMessage="1" showErrorMessage="1" sqref="E9:E10 G9:O10" xr:uid="{00000000-0002-0000-0300-000002000000}"/>
    <dataValidation type="list" allowBlank="1" showInputMessage="1" showErrorMessage="1" sqref="G4 I4" xr:uid="{00000000-0002-0000-0300-000003000000}">
      <formula1>和暦</formula1>
    </dataValidation>
  </dataValidations>
  <pageMargins left="0.70866141732283472" right="0.70866141732283472" top="0.74803149606299213" bottom="0.15748031496062992" header="0.31496062992125984" footer="0.31496062992125984"/>
  <pageSetup paperSize="9" scale="95" orientation="portrait" r:id="rId1"/>
  <headerFooter alignWithMargins="0"/>
  <colBreaks count="1" manualBreakCount="1">
    <brk id="1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J151"/>
  <sheetViews>
    <sheetView zoomScaleNormal="100" zoomScaleSheetLayoutView="100" workbookViewId="0">
      <selection activeCell="H11" sqref="H11"/>
    </sheetView>
  </sheetViews>
  <sheetFormatPr defaultColWidth="9" defaultRowHeight="13"/>
  <cols>
    <col min="1" max="1" width="3.6328125" customWidth="1"/>
    <col min="2" max="2" width="2.90625" customWidth="1"/>
    <col min="3" max="3" width="4.90625" customWidth="1"/>
    <col min="4" max="4" width="4.26953125" customWidth="1"/>
    <col min="5" max="5" width="2.6328125" customWidth="1"/>
    <col min="6" max="6" width="4.26953125" customWidth="1"/>
    <col min="7" max="8" width="10.90625" customWidth="1"/>
    <col min="9" max="9" width="3.90625" style="2" customWidth="1"/>
    <col min="10" max="10" width="5.90625" customWidth="1"/>
    <col min="11" max="11" width="14" customWidth="1"/>
    <col min="12" max="12" width="5.36328125" customWidth="1"/>
    <col min="13" max="13" width="6.26953125" customWidth="1"/>
    <col min="14" max="14" width="6.6328125" customWidth="1"/>
    <col min="15" max="15" width="6.26953125" customWidth="1"/>
    <col min="16" max="17" width="4" customWidth="1"/>
    <col min="18" max="18" width="4.90625" customWidth="1"/>
    <col min="19" max="19" width="5.6328125" bestFit="1" customWidth="1"/>
    <col min="20" max="21" width="3.90625" customWidth="1"/>
    <col min="22" max="22" width="5.6328125" customWidth="1"/>
    <col min="23" max="24" width="4.6328125" customWidth="1"/>
    <col min="25" max="25" width="6.81640625" customWidth="1"/>
    <col min="26" max="26" width="7" hidden="1" customWidth="1"/>
    <col min="27" max="27" width="5.90625" hidden="1" customWidth="1"/>
    <col min="28" max="28" width="10.7265625" hidden="1" customWidth="1"/>
    <col min="29" max="29" width="8.26953125" hidden="1" customWidth="1"/>
    <col min="30" max="30" width="5" hidden="1" customWidth="1"/>
    <col min="31" max="31" width="4.90625" hidden="1" customWidth="1"/>
    <col min="32" max="32" width="18.26953125" hidden="1" customWidth="1"/>
    <col min="33" max="33" width="7.453125" hidden="1" customWidth="1"/>
    <col min="34" max="34" width="10.453125" hidden="1" customWidth="1"/>
    <col min="35" max="35" width="9.453125" hidden="1" customWidth="1"/>
    <col min="36" max="36" width="5" hidden="1" customWidth="1"/>
    <col min="37" max="39" width="9" customWidth="1"/>
  </cols>
  <sheetData>
    <row r="1" spans="1:36" ht="14">
      <c r="X1" s="105" t="s">
        <v>311</v>
      </c>
    </row>
    <row r="2" spans="1:36" ht="21.75" customHeight="1" thickBot="1">
      <c r="A2" s="183" t="s">
        <v>391</v>
      </c>
      <c r="H2" s="184"/>
      <c r="I2" s="62"/>
      <c r="J2" s="62"/>
      <c r="K2" s="185"/>
      <c r="L2" s="186"/>
      <c r="M2" s="186"/>
      <c r="P2" s="515" t="str">
        <f>"【"&amp;別紙１!$G$2&amp;"】"</f>
        <v>【0】</v>
      </c>
      <c r="Q2" s="515"/>
      <c r="R2" s="515"/>
      <c r="S2" s="515"/>
      <c r="T2" s="515"/>
      <c r="U2" s="515"/>
      <c r="V2" s="515"/>
      <c r="W2" s="515"/>
      <c r="X2" s="515"/>
      <c r="AH2" s="45"/>
    </row>
    <row r="3" spans="1:36" ht="29.25" customHeight="1" thickBot="1">
      <c r="H3" s="182" t="s">
        <v>1</v>
      </c>
      <c r="I3" s="506"/>
      <c r="J3" s="507"/>
      <c r="K3" s="187" t="s">
        <v>2</v>
      </c>
      <c r="L3" s="508" t="s">
        <v>0</v>
      </c>
      <c r="M3" s="509"/>
      <c r="O3" s="518" t="str">
        <f>IF(COUNTIF($V$18:$V$67,"エラー"),"エラーがあります。再確認してください。","")</f>
        <v/>
      </c>
      <c r="P3" s="518"/>
      <c r="Q3" s="518"/>
      <c r="R3" s="518"/>
      <c r="S3" s="518"/>
      <c r="T3" s="518"/>
      <c r="U3" s="518"/>
      <c r="V3" s="518"/>
      <c r="W3" s="518"/>
      <c r="X3" s="518"/>
      <c r="AH3" s="45"/>
    </row>
    <row r="4" spans="1:36" ht="17.25" customHeight="1">
      <c r="B4" s="467" t="s">
        <v>3</v>
      </c>
      <c r="C4" s="468"/>
      <c r="D4" s="468"/>
      <c r="E4" s="468"/>
      <c r="F4" s="469"/>
      <c r="G4" s="308" t="s">
        <v>4</v>
      </c>
      <c r="H4" s="163"/>
      <c r="I4" s="499" t="s">
        <v>4</v>
      </c>
      <c r="J4" s="479"/>
      <c r="K4" s="166"/>
      <c r="L4" s="500"/>
      <c r="M4" s="501"/>
      <c r="O4" s="273"/>
      <c r="P4" s="273"/>
      <c r="Q4" s="273"/>
      <c r="R4" s="273"/>
      <c r="S4" s="273"/>
      <c r="T4" s="273"/>
      <c r="U4" s="273"/>
      <c r="V4" s="273"/>
      <c r="W4" s="273"/>
      <c r="X4" s="273"/>
      <c r="AH4" s="45"/>
    </row>
    <row r="5" spans="1:36" ht="17.25" customHeight="1">
      <c r="B5" s="470"/>
      <c r="C5" s="471"/>
      <c r="D5" s="471"/>
      <c r="E5" s="471"/>
      <c r="F5" s="472"/>
      <c r="G5" s="309" t="s">
        <v>5</v>
      </c>
      <c r="H5" s="173"/>
      <c r="I5" s="482" t="s">
        <v>6</v>
      </c>
      <c r="J5" s="483"/>
      <c r="K5" s="174"/>
      <c r="L5" s="502"/>
      <c r="M5" s="503"/>
      <c r="O5" s="273"/>
      <c r="P5" s="273"/>
      <c r="Q5" s="273"/>
      <c r="R5" s="273"/>
      <c r="S5" s="273"/>
      <c r="T5" s="273"/>
      <c r="U5" s="273"/>
      <c r="V5" s="273"/>
      <c r="W5" s="273"/>
      <c r="X5" s="273"/>
      <c r="AH5" s="45"/>
    </row>
    <row r="6" spans="1:36" ht="17.25" customHeight="1" thickBot="1">
      <c r="B6" s="473"/>
      <c r="C6" s="474"/>
      <c r="D6" s="474"/>
      <c r="E6" s="474"/>
      <c r="F6" s="475"/>
      <c r="G6" s="310" t="s">
        <v>114</v>
      </c>
      <c r="H6" s="164"/>
      <c r="I6" s="486" t="s">
        <v>7</v>
      </c>
      <c r="J6" s="487"/>
      <c r="K6" s="180"/>
      <c r="L6" s="504"/>
      <c r="M6" s="505"/>
      <c r="N6" s="184"/>
      <c r="O6" s="273"/>
      <c r="P6" s="273"/>
      <c r="Q6" s="273"/>
      <c r="R6" s="273"/>
      <c r="S6" s="273"/>
      <c r="T6" s="273"/>
      <c r="U6" s="273"/>
      <c r="V6" s="273"/>
      <c r="W6" s="273"/>
      <c r="X6" s="273"/>
      <c r="AH6" s="45"/>
    </row>
    <row r="7" spans="1:36" ht="17.25" customHeight="1">
      <c r="B7" s="467" t="s">
        <v>8</v>
      </c>
      <c r="C7" s="468"/>
      <c r="D7" s="468"/>
      <c r="E7" s="468"/>
      <c r="F7" s="469"/>
      <c r="G7" s="308" t="s">
        <v>4</v>
      </c>
      <c r="H7" s="163"/>
      <c r="I7" s="499" t="s">
        <v>4</v>
      </c>
      <c r="J7" s="479"/>
      <c r="K7" s="166"/>
      <c r="L7" s="500"/>
      <c r="M7" s="501"/>
      <c r="O7" s="273"/>
      <c r="P7" s="273"/>
      <c r="Q7" s="273"/>
      <c r="R7" s="273"/>
      <c r="S7" s="273"/>
      <c r="T7" s="273"/>
      <c r="U7" s="273"/>
      <c r="V7" s="273"/>
      <c r="W7" s="273"/>
      <c r="X7" s="273"/>
      <c r="AH7" s="45"/>
    </row>
    <row r="8" spans="1:36" ht="17.25" customHeight="1">
      <c r="B8" s="470"/>
      <c r="C8" s="471"/>
      <c r="D8" s="471"/>
      <c r="E8" s="471"/>
      <c r="F8" s="472"/>
      <c r="G8" s="309" t="s">
        <v>5</v>
      </c>
      <c r="H8" s="173"/>
      <c r="I8" s="482" t="s">
        <v>6</v>
      </c>
      <c r="J8" s="483"/>
      <c r="K8" s="174"/>
      <c r="L8" s="502"/>
      <c r="M8" s="503"/>
      <c r="N8" s="27"/>
      <c r="O8" s="27"/>
      <c r="P8" s="27"/>
      <c r="Q8" s="27"/>
      <c r="R8" s="27"/>
      <c r="S8" s="27"/>
      <c r="T8" s="27"/>
      <c r="U8" s="27"/>
      <c r="V8" s="27"/>
      <c r="AH8" s="45"/>
    </row>
    <row r="9" spans="1:36" ht="17.25" customHeight="1" thickBot="1">
      <c r="B9" s="473"/>
      <c r="C9" s="474"/>
      <c r="D9" s="474"/>
      <c r="E9" s="474"/>
      <c r="F9" s="475"/>
      <c r="G9" s="310" t="s">
        <v>114</v>
      </c>
      <c r="H9" s="165"/>
      <c r="I9" s="486" t="s">
        <v>7</v>
      </c>
      <c r="J9" s="487"/>
      <c r="K9" s="180"/>
      <c r="L9" s="504"/>
      <c r="M9" s="505"/>
      <c r="N9" s="97"/>
      <c r="O9" s="97"/>
      <c r="P9" s="97"/>
      <c r="Q9" s="97"/>
      <c r="R9" s="97"/>
      <c r="S9" s="97"/>
      <c r="T9" s="97"/>
      <c r="U9" s="97"/>
      <c r="V9" s="97"/>
      <c r="W9" s="97"/>
      <c r="X9" s="68"/>
      <c r="AH9" s="45"/>
      <c r="AI9" s="27"/>
      <c r="AJ9" s="27"/>
    </row>
    <row r="10" spans="1:36" ht="17.25" customHeight="1">
      <c r="B10" s="490" t="s">
        <v>356</v>
      </c>
      <c r="C10" s="491"/>
      <c r="D10" s="491"/>
      <c r="E10" s="491"/>
      <c r="F10" s="492"/>
      <c r="G10" s="308" t="s">
        <v>4</v>
      </c>
      <c r="H10" s="188">
        <f>SUM('別紙２－１'!$V$18:$V$67)</f>
        <v>0</v>
      </c>
      <c r="I10" s="478" t="s">
        <v>4</v>
      </c>
      <c r="J10" s="479"/>
      <c r="K10" s="275">
        <f>IF(OR(H10="",H10=0),0,AVERAGE('別紙２－１'!$V$18:$V$67))</f>
        <v>0</v>
      </c>
      <c r="L10" s="480">
        <f>IF(OR(H10="",H10=0),0,SUM('別紙２－１'!$V$18:$V$67)*1000/SUM('別紙２－１'!$N$18:$N$67))</f>
        <v>0</v>
      </c>
      <c r="M10" s="481"/>
      <c r="N10" s="97"/>
      <c r="O10" s="97"/>
      <c r="P10" s="97"/>
      <c r="Q10" s="97"/>
      <c r="R10" s="97"/>
      <c r="S10" s="97"/>
      <c r="T10" s="97"/>
      <c r="U10" s="97"/>
      <c r="V10" s="97"/>
      <c r="W10" s="97"/>
      <c r="X10" s="68"/>
      <c r="AH10" s="45"/>
      <c r="AI10" s="27"/>
      <c r="AJ10" s="27"/>
    </row>
    <row r="11" spans="1:36" ht="17.25" customHeight="1">
      <c r="B11" s="493"/>
      <c r="C11" s="494"/>
      <c r="D11" s="494"/>
      <c r="E11" s="494"/>
      <c r="F11" s="495"/>
      <c r="G11" s="309" t="s">
        <v>5</v>
      </c>
      <c r="H11" s="191"/>
      <c r="I11" s="482" t="s">
        <v>6</v>
      </c>
      <c r="J11" s="483"/>
      <c r="K11" s="276"/>
      <c r="L11" s="484"/>
      <c r="M11" s="485"/>
      <c r="P11" s="97"/>
      <c r="Q11" s="97"/>
      <c r="R11" s="97"/>
      <c r="S11" s="97"/>
      <c r="T11" s="97"/>
      <c r="U11" s="97"/>
      <c r="V11" s="97"/>
      <c r="W11" s="97"/>
      <c r="X11" s="68"/>
      <c r="AH11" s="45"/>
      <c r="AI11" s="27"/>
      <c r="AJ11" s="27"/>
    </row>
    <row r="12" spans="1:36" ht="17.25" customHeight="1" thickBot="1">
      <c r="B12" s="496"/>
      <c r="C12" s="497"/>
      <c r="D12" s="497"/>
      <c r="E12" s="497"/>
      <c r="F12" s="498"/>
      <c r="G12" s="310" t="s">
        <v>114</v>
      </c>
      <c r="H12" s="189" t="str">
        <f>IF(OR(H10="",H10=0,H11=""),"",ROUNDDOWN((H11/H10),3))</f>
        <v/>
      </c>
      <c r="I12" s="486" t="s">
        <v>7</v>
      </c>
      <c r="J12" s="487"/>
      <c r="K12" s="190">
        <f>IF(OR(K10="",K10=0,K11="",K11=0),0,ROUNDDOWN((K10/K11),3))</f>
        <v>0</v>
      </c>
      <c r="L12" s="488">
        <f>IF(OR(L10="",L10=0,L11="",L11=0),0,ROUNDDOWN((L10/L11),3))</f>
        <v>0</v>
      </c>
      <c r="M12" s="489"/>
      <c r="P12" s="97"/>
      <c r="Q12" s="97"/>
      <c r="R12" s="97"/>
      <c r="S12" s="97"/>
      <c r="T12" s="97"/>
      <c r="U12" s="97"/>
      <c r="V12" s="97"/>
      <c r="W12" s="97"/>
      <c r="X12" s="68"/>
      <c r="AH12" s="45"/>
      <c r="AI12" s="27"/>
      <c r="AJ12" s="27"/>
    </row>
    <row r="13" spans="1:36" ht="20.25" customHeight="1">
      <c r="H13" s="93"/>
      <c r="J13" s="101" t="s">
        <v>375</v>
      </c>
      <c r="K13" s="94"/>
      <c r="AH13" s="45"/>
    </row>
    <row r="14" spans="1:36" ht="12.75" customHeight="1">
      <c r="A14" s="476" t="s">
        <v>299</v>
      </c>
      <c r="B14" s="476"/>
      <c r="C14" s="476"/>
      <c r="D14" s="476"/>
      <c r="E14" s="476"/>
      <c r="F14" s="476"/>
      <c r="G14" s="100" t="s">
        <v>371</v>
      </c>
      <c r="H14" s="142"/>
      <c r="I14"/>
      <c r="M14" s="30" t="s">
        <v>309</v>
      </c>
      <c r="O14" s="27"/>
      <c r="P14" s="27"/>
      <c r="Q14" s="27"/>
      <c r="R14" s="27"/>
      <c r="S14" s="27"/>
      <c r="T14" s="27"/>
      <c r="U14" s="27"/>
      <c r="V14" s="27"/>
      <c r="W14" s="27"/>
      <c r="X14" s="27"/>
      <c r="AH14" s="45"/>
    </row>
    <row r="15" spans="1:36" ht="13.5" customHeight="1" thickBot="1">
      <c r="A15" s="477"/>
      <c r="B15" s="477"/>
      <c r="C15" s="477"/>
      <c r="D15" s="477"/>
      <c r="E15" s="477"/>
      <c r="F15" s="477"/>
      <c r="G15" s="100" t="s">
        <v>372</v>
      </c>
      <c r="H15" s="93"/>
      <c r="J15" s="98"/>
      <c r="K15" s="94"/>
      <c r="O15" s="99"/>
      <c r="P15" s="99"/>
      <c r="Q15" s="99"/>
      <c r="R15" s="99"/>
      <c r="S15" s="99"/>
      <c r="T15" s="99"/>
      <c r="U15" s="99"/>
      <c r="V15" s="99"/>
      <c r="W15" s="99"/>
      <c r="X15" s="99"/>
      <c r="AH15" s="45"/>
    </row>
    <row r="16" spans="1:36" ht="34.5" customHeight="1">
      <c r="A16" s="525" t="s">
        <v>64</v>
      </c>
      <c r="B16" s="527" t="s">
        <v>161</v>
      </c>
      <c r="C16" s="523" t="s">
        <v>24</v>
      </c>
      <c r="D16" s="530"/>
      <c r="E16" s="530"/>
      <c r="F16" s="524"/>
      <c r="G16" s="531" t="s">
        <v>18</v>
      </c>
      <c r="H16" s="513" t="s">
        <v>69</v>
      </c>
      <c r="I16" s="531" t="s">
        <v>70</v>
      </c>
      <c r="J16" s="516" t="s">
        <v>72</v>
      </c>
      <c r="K16" s="516" t="s">
        <v>173</v>
      </c>
      <c r="L16" s="523" t="s">
        <v>19</v>
      </c>
      <c r="M16" s="524"/>
      <c r="N16" s="513" t="s">
        <v>117</v>
      </c>
      <c r="O16" s="516" t="s">
        <v>33</v>
      </c>
      <c r="P16" s="510" t="s">
        <v>34</v>
      </c>
      <c r="Q16" s="511"/>
      <c r="R16" s="512"/>
      <c r="S16" s="516" t="s">
        <v>76</v>
      </c>
      <c r="T16" s="510" t="s">
        <v>35</v>
      </c>
      <c r="U16" s="511"/>
      <c r="V16" s="511"/>
      <c r="W16" s="519" t="s">
        <v>322</v>
      </c>
      <c r="X16" s="521" t="s">
        <v>472</v>
      </c>
      <c r="Y16" s="465" t="s">
        <v>30</v>
      </c>
      <c r="AB16" s="24"/>
      <c r="AC16" s="24"/>
      <c r="AD16" s="56"/>
      <c r="AE16" s="56"/>
      <c r="AH16" s="45"/>
    </row>
    <row r="17" spans="1:36" ht="49.5" customHeight="1" thickBot="1">
      <c r="A17" s="526"/>
      <c r="B17" s="528"/>
      <c r="C17" s="302" t="s">
        <v>20</v>
      </c>
      <c r="D17" s="302" t="s">
        <v>21</v>
      </c>
      <c r="E17" s="302" t="s">
        <v>22</v>
      </c>
      <c r="F17" s="302" t="s">
        <v>23</v>
      </c>
      <c r="G17" s="514"/>
      <c r="H17" s="529"/>
      <c r="I17" s="514"/>
      <c r="J17" s="517"/>
      <c r="K17" s="517"/>
      <c r="L17" s="317" t="s">
        <v>118</v>
      </c>
      <c r="M17" s="316" t="s">
        <v>119</v>
      </c>
      <c r="N17" s="514"/>
      <c r="O17" s="517"/>
      <c r="P17" s="315" t="s">
        <v>36</v>
      </c>
      <c r="Q17" s="315" t="s">
        <v>37</v>
      </c>
      <c r="R17" s="316" t="s">
        <v>466</v>
      </c>
      <c r="S17" s="517"/>
      <c r="T17" s="313" t="s">
        <v>38</v>
      </c>
      <c r="U17" s="313" t="s">
        <v>39</v>
      </c>
      <c r="V17" s="314" t="s">
        <v>465</v>
      </c>
      <c r="W17" s="520"/>
      <c r="X17" s="522"/>
      <c r="Y17" s="466"/>
      <c r="Z17" s="321" t="s">
        <v>314</v>
      </c>
      <c r="AA17" s="322" t="s">
        <v>475</v>
      </c>
      <c r="AB17" s="323" t="s">
        <v>73</v>
      </c>
      <c r="AC17" s="323" t="s">
        <v>57</v>
      </c>
      <c r="AD17" s="322" t="s">
        <v>317</v>
      </c>
      <c r="AE17" s="322" t="s">
        <v>278</v>
      </c>
      <c r="AF17" s="240" t="s">
        <v>55</v>
      </c>
      <c r="AG17" s="240" t="s">
        <v>74</v>
      </c>
      <c r="AH17" s="240"/>
      <c r="AI17" s="240" t="s">
        <v>20</v>
      </c>
      <c r="AJ17" s="240" t="s">
        <v>121</v>
      </c>
    </row>
    <row r="18" spans="1:36" s="1" customFormat="1" ht="13.5" customHeight="1">
      <c r="A18" s="11">
        <v>1</v>
      </c>
      <c r="B18" s="42"/>
      <c r="C18" s="41"/>
      <c r="D18" s="41"/>
      <c r="E18" s="41"/>
      <c r="F18" s="41"/>
      <c r="G18" s="175"/>
      <c r="H18" s="176"/>
      <c r="I18" s="176"/>
      <c r="J18" s="177"/>
      <c r="K18" s="41"/>
      <c r="L18" s="178"/>
      <c r="M18" s="176"/>
      <c r="N18" s="238"/>
      <c r="O18" s="238"/>
      <c r="P18" s="157"/>
      <c r="Q18" s="157"/>
      <c r="R18" s="172" t="str">
        <f t="shared" ref="R18:R49" si="0">IF(ISBLANK(K18)=TRUE,IF(N18&gt;0,"エラー",""),IF(ISNUMBER(AC18)=TRUE,AC18,"エラー"))</f>
        <v/>
      </c>
      <c r="S18" s="149" t="str">
        <f>IF(OR(N18="",O18=""),"",IF(O18=0,"－",N18/O18))</f>
        <v/>
      </c>
      <c r="T18" s="159"/>
      <c r="U18" s="159"/>
      <c r="V18" s="156" t="str">
        <f>IF(R18="","",IF(ISERROR(R18*O18),"エラー",IF(ISBLANK(R18)=TRUE,"エラー",IF(ISBLANK(O18)=TRUE,"エラー",R18*O18/1000))))</f>
        <v/>
      </c>
      <c r="W18" s="95"/>
      <c r="X18" s="95"/>
      <c r="Y18" s="263"/>
      <c r="Z18" s="116" t="str">
        <f>IF(AND(W18&lt;&gt;1,W18&lt;&gt;3,K18&lt;&gt;""),B18,"")</f>
        <v/>
      </c>
      <c r="AA18" s="150" t="str">
        <f t="shared" ref="AA18:AA67" si="1">IF(K18&lt;&gt;"",W18,"")</f>
        <v/>
      </c>
      <c r="AB18" s="3" t="e">
        <f>VLOOKUP(K18,$AF$18:$AG$27,2,FALSE)</f>
        <v>#N/A</v>
      </c>
      <c r="AC18" s="3" t="e">
        <f t="shared" ref="AC18:AC49" si="2">VLOOKUP(AB18,排出係数表ＣＯ２,2,FALSE)</f>
        <v>#N/A</v>
      </c>
      <c r="AD18" s="3" t="str">
        <f t="shared" ref="AD18:AD49" si="3">IF(OR(W18=1,W18=3,K18=""),"",X18)</f>
        <v/>
      </c>
      <c r="AE18" s="3" t="str">
        <f t="shared" ref="AE18:AE49" si="4">IF(AND(X18=1,W18&lt;&gt;"",K18&lt;&gt;""),W18,"")</f>
        <v/>
      </c>
      <c r="AF18" s="318" t="s">
        <v>78</v>
      </c>
      <c r="AG18" s="319" t="s">
        <v>75</v>
      </c>
      <c r="AH18" s="320"/>
      <c r="AI18" s="1" t="s">
        <v>79</v>
      </c>
      <c r="AJ18" s="1" t="s">
        <v>40</v>
      </c>
    </row>
    <row r="19" spans="1:36" s="1" customFormat="1" ht="13.5" customHeight="1">
      <c r="A19" s="13">
        <v>2</v>
      </c>
      <c r="B19" s="42"/>
      <c r="C19" s="41"/>
      <c r="D19" s="41"/>
      <c r="E19" s="41"/>
      <c r="F19" s="41"/>
      <c r="G19" s="175"/>
      <c r="H19" s="176"/>
      <c r="I19" s="176"/>
      <c r="J19" s="177"/>
      <c r="K19" s="41"/>
      <c r="L19" s="178"/>
      <c r="M19" s="176"/>
      <c r="N19" s="238"/>
      <c r="O19" s="238"/>
      <c r="P19" s="158"/>
      <c r="Q19" s="158"/>
      <c r="R19" s="38" t="str">
        <f t="shared" si="0"/>
        <v/>
      </c>
      <c r="S19" s="148" t="str">
        <f t="shared" ref="S19:S67" si="5">IF(OR(N19="",O19=""),"",IF(O19=0,"－",N19/O19))</f>
        <v/>
      </c>
      <c r="T19" s="160"/>
      <c r="U19" s="160"/>
      <c r="V19" s="39" t="str">
        <f>IF(R19="","",IF(ISERROR(R19*O19),"エラー",IF(ISBLANK(R19)=TRUE,"エラー",IF(ISBLANK(O19)=TRUE,"エラー",R19*O19/1000))))</f>
        <v/>
      </c>
      <c r="W19" s="95"/>
      <c r="X19" s="95"/>
      <c r="Y19" s="264"/>
      <c r="Z19" s="116" t="str">
        <f t="shared" ref="Z19:Z67" si="6">IF(AND(W19&lt;&gt;1,W19&lt;&gt;3,K19&lt;&gt;""),B19,"")</f>
        <v/>
      </c>
      <c r="AA19" s="150" t="str">
        <f t="shared" si="1"/>
        <v/>
      </c>
      <c r="AB19" s="3" t="e">
        <f t="shared" ref="AB19:AB67" si="7">VLOOKUP(K19,$AF$18:$AG$27,2,FALSE)</f>
        <v>#N/A</v>
      </c>
      <c r="AC19" s="3" t="e">
        <f t="shared" si="2"/>
        <v>#N/A</v>
      </c>
      <c r="AD19" s="3" t="str">
        <f t="shared" si="3"/>
        <v/>
      </c>
      <c r="AE19" s="3" t="str">
        <f t="shared" si="4"/>
        <v/>
      </c>
      <c r="AF19" s="8" t="s">
        <v>476</v>
      </c>
      <c r="AG19" s="1" t="s">
        <v>477</v>
      </c>
      <c r="AH19" s="46"/>
      <c r="AI19" s="1" t="s">
        <v>80</v>
      </c>
      <c r="AJ19" s="1" t="s">
        <v>41</v>
      </c>
    </row>
    <row r="20" spans="1:36" s="1" customFormat="1" ht="13.5" customHeight="1">
      <c r="A20" s="13">
        <v>3</v>
      </c>
      <c r="B20" s="42"/>
      <c r="C20" s="41"/>
      <c r="D20" s="41"/>
      <c r="E20" s="41"/>
      <c r="F20" s="41"/>
      <c r="G20" s="175"/>
      <c r="H20" s="176"/>
      <c r="I20" s="176"/>
      <c r="J20" s="177"/>
      <c r="K20" s="41"/>
      <c r="L20" s="178"/>
      <c r="M20" s="176"/>
      <c r="N20" s="238"/>
      <c r="O20" s="238"/>
      <c r="P20" s="158"/>
      <c r="Q20" s="158"/>
      <c r="R20" s="38" t="str">
        <f t="shared" si="0"/>
        <v/>
      </c>
      <c r="S20" s="148" t="str">
        <f t="shared" si="5"/>
        <v/>
      </c>
      <c r="T20" s="160"/>
      <c r="U20" s="160"/>
      <c r="V20" s="39" t="str">
        <f t="shared" ref="V20:V67" si="8">IF(R20="","",IF(ISERROR(R20*O20),"エラー",IF(ISBLANK(R20)=TRUE,"エラー",IF(ISBLANK(O20)=TRUE,"エラー",R20*O20/1000))))</f>
        <v/>
      </c>
      <c r="W20" s="95"/>
      <c r="X20" s="95"/>
      <c r="Y20" s="264"/>
      <c r="Z20" s="116" t="str">
        <f t="shared" si="6"/>
        <v/>
      </c>
      <c r="AA20" s="150" t="str">
        <f t="shared" si="1"/>
        <v/>
      </c>
      <c r="AB20" s="3" t="e">
        <f t="shared" si="7"/>
        <v>#N/A</v>
      </c>
      <c r="AC20" s="3" t="e">
        <f t="shared" si="2"/>
        <v>#N/A</v>
      </c>
      <c r="AD20" s="3" t="str">
        <f t="shared" si="3"/>
        <v/>
      </c>
      <c r="AE20" s="3" t="str">
        <f t="shared" si="4"/>
        <v/>
      </c>
      <c r="AF20" s="8" t="s">
        <v>122</v>
      </c>
      <c r="AG20" s="1" t="s">
        <v>165</v>
      </c>
      <c r="AH20" s="47"/>
      <c r="AI20" s="1" t="s">
        <v>81</v>
      </c>
      <c r="AJ20" s="1" t="s">
        <v>42</v>
      </c>
    </row>
    <row r="21" spans="1:36" s="1" customFormat="1" ht="13.5" customHeight="1">
      <c r="A21" s="13">
        <v>4</v>
      </c>
      <c r="B21" s="42"/>
      <c r="C21" s="41"/>
      <c r="D21" s="41"/>
      <c r="E21" s="41"/>
      <c r="F21" s="41"/>
      <c r="G21" s="175"/>
      <c r="H21" s="176"/>
      <c r="I21" s="176"/>
      <c r="J21" s="177"/>
      <c r="K21" s="41"/>
      <c r="L21" s="178"/>
      <c r="M21" s="176"/>
      <c r="N21" s="238"/>
      <c r="O21" s="238"/>
      <c r="P21" s="158"/>
      <c r="Q21" s="158"/>
      <c r="R21" s="38" t="str">
        <f t="shared" si="0"/>
        <v/>
      </c>
      <c r="S21" s="148" t="str">
        <f t="shared" si="5"/>
        <v/>
      </c>
      <c r="T21" s="160"/>
      <c r="U21" s="160"/>
      <c r="V21" s="39" t="str">
        <f t="shared" si="8"/>
        <v/>
      </c>
      <c r="W21" s="95"/>
      <c r="X21" s="95"/>
      <c r="Y21" s="264"/>
      <c r="Z21" s="116" t="str">
        <f t="shared" si="6"/>
        <v/>
      </c>
      <c r="AA21" s="150" t="str">
        <f t="shared" si="1"/>
        <v/>
      </c>
      <c r="AB21" s="3" t="e">
        <f t="shared" si="7"/>
        <v>#N/A</v>
      </c>
      <c r="AC21" s="3" t="e">
        <f t="shared" si="2"/>
        <v>#N/A</v>
      </c>
      <c r="AD21" s="3" t="str">
        <f t="shared" si="3"/>
        <v/>
      </c>
      <c r="AE21" s="3" t="str">
        <f t="shared" si="4"/>
        <v/>
      </c>
      <c r="AF21" s="8" t="s">
        <v>123</v>
      </c>
      <c r="AG21" s="1" t="s">
        <v>478</v>
      </c>
      <c r="AH21" s="47"/>
      <c r="AI21" s="1" t="s">
        <v>83</v>
      </c>
      <c r="AJ21" s="1" t="s">
        <v>43</v>
      </c>
    </row>
    <row r="22" spans="1:36" s="1" customFormat="1" ht="13.5" customHeight="1">
      <c r="A22" s="13">
        <v>5</v>
      </c>
      <c r="B22" s="42"/>
      <c r="C22" s="41"/>
      <c r="D22" s="41"/>
      <c r="E22" s="41"/>
      <c r="F22" s="41"/>
      <c r="G22" s="175"/>
      <c r="H22" s="176"/>
      <c r="I22" s="176"/>
      <c r="J22" s="177"/>
      <c r="K22" s="41"/>
      <c r="L22" s="178"/>
      <c r="M22" s="176"/>
      <c r="N22" s="238"/>
      <c r="O22" s="238"/>
      <c r="P22" s="158"/>
      <c r="Q22" s="158"/>
      <c r="R22" s="38" t="str">
        <f t="shared" si="0"/>
        <v/>
      </c>
      <c r="S22" s="148" t="str">
        <f t="shared" si="5"/>
        <v/>
      </c>
      <c r="T22" s="160"/>
      <c r="U22" s="160"/>
      <c r="V22" s="39" t="str">
        <f t="shared" si="8"/>
        <v/>
      </c>
      <c r="W22" s="95"/>
      <c r="X22" s="95"/>
      <c r="Y22" s="264"/>
      <c r="Z22" s="116" t="str">
        <f t="shared" si="6"/>
        <v/>
      </c>
      <c r="AA22" s="150" t="str">
        <f t="shared" si="1"/>
        <v/>
      </c>
      <c r="AB22" s="3" t="e">
        <f t="shared" si="7"/>
        <v>#N/A</v>
      </c>
      <c r="AC22" s="3" t="e">
        <f t="shared" si="2"/>
        <v>#N/A</v>
      </c>
      <c r="AD22" s="3" t="str">
        <f t="shared" si="3"/>
        <v/>
      </c>
      <c r="AE22" s="3" t="str">
        <f t="shared" si="4"/>
        <v/>
      </c>
      <c r="AF22" s="7" t="s">
        <v>474</v>
      </c>
      <c r="AG22" s="1" t="s">
        <v>477</v>
      </c>
      <c r="AH22" s="47"/>
      <c r="AI22" s="1" t="s">
        <v>82</v>
      </c>
      <c r="AJ22" s="1" t="s">
        <v>44</v>
      </c>
    </row>
    <row r="23" spans="1:36" s="1" customFormat="1" ht="13.5" customHeight="1">
      <c r="A23" s="13">
        <v>6</v>
      </c>
      <c r="B23" s="42"/>
      <c r="C23" s="41"/>
      <c r="D23" s="41"/>
      <c r="E23" s="41"/>
      <c r="F23" s="41"/>
      <c r="G23" s="175"/>
      <c r="H23" s="176"/>
      <c r="I23" s="176"/>
      <c r="J23" s="177"/>
      <c r="K23" s="41"/>
      <c r="L23" s="178"/>
      <c r="M23" s="176"/>
      <c r="N23" s="238"/>
      <c r="O23" s="238"/>
      <c r="P23" s="158"/>
      <c r="Q23" s="158"/>
      <c r="R23" s="38" t="str">
        <f t="shared" si="0"/>
        <v/>
      </c>
      <c r="S23" s="148" t="str">
        <f t="shared" si="5"/>
        <v/>
      </c>
      <c r="T23" s="160"/>
      <c r="U23" s="160"/>
      <c r="V23" s="39" t="str">
        <f t="shared" si="8"/>
        <v/>
      </c>
      <c r="W23" s="95"/>
      <c r="X23" s="95"/>
      <c r="Y23" s="264"/>
      <c r="Z23" s="116" t="str">
        <f t="shared" si="6"/>
        <v/>
      </c>
      <c r="AA23" s="150" t="str">
        <f t="shared" si="1"/>
        <v/>
      </c>
      <c r="AB23" s="3" t="e">
        <f t="shared" si="7"/>
        <v>#N/A</v>
      </c>
      <c r="AC23" s="3" t="e">
        <f t="shared" si="2"/>
        <v>#N/A</v>
      </c>
      <c r="AD23" s="3" t="str">
        <f t="shared" si="3"/>
        <v/>
      </c>
      <c r="AE23" s="3" t="str">
        <f t="shared" si="4"/>
        <v/>
      </c>
      <c r="AF23" s="8" t="s">
        <v>54</v>
      </c>
      <c r="AG23" s="1" t="s">
        <v>75</v>
      </c>
      <c r="AH23" s="47"/>
      <c r="AI23" s="1" t="s">
        <v>339</v>
      </c>
      <c r="AJ23" s="1" t="s">
        <v>45</v>
      </c>
    </row>
    <row r="24" spans="1:36" s="1" customFormat="1" ht="13.5" customHeight="1">
      <c r="A24" s="13">
        <v>7</v>
      </c>
      <c r="B24" s="42"/>
      <c r="C24" s="41"/>
      <c r="D24" s="41"/>
      <c r="E24" s="41"/>
      <c r="F24" s="41"/>
      <c r="G24" s="175"/>
      <c r="H24" s="176"/>
      <c r="I24" s="176"/>
      <c r="J24" s="177"/>
      <c r="K24" s="41"/>
      <c r="L24" s="178"/>
      <c r="M24" s="176"/>
      <c r="N24" s="238"/>
      <c r="O24" s="238"/>
      <c r="P24" s="158"/>
      <c r="Q24" s="158"/>
      <c r="R24" s="38" t="str">
        <f t="shared" si="0"/>
        <v/>
      </c>
      <c r="S24" s="148" t="str">
        <f t="shared" si="5"/>
        <v/>
      </c>
      <c r="T24" s="160"/>
      <c r="U24" s="160"/>
      <c r="V24" s="39" t="str">
        <f t="shared" si="8"/>
        <v/>
      </c>
      <c r="W24" s="95"/>
      <c r="X24" s="95"/>
      <c r="Y24" s="264"/>
      <c r="Z24" s="116" t="str">
        <f t="shared" si="6"/>
        <v/>
      </c>
      <c r="AA24" s="150" t="str">
        <f t="shared" si="1"/>
        <v/>
      </c>
      <c r="AB24" s="3" t="e">
        <f t="shared" si="7"/>
        <v>#N/A</v>
      </c>
      <c r="AC24" s="3" t="e">
        <f t="shared" si="2"/>
        <v>#N/A</v>
      </c>
      <c r="AD24" s="3" t="str">
        <f t="shared" si="3"/>
        <v/>
      </c>
      <c r="AE24" s="3" t="str">
        <f t="shared" si="4"/>
        <v/>
      </c>
      <c r="AF24" s="8" t="s">
        <v>479</v>
      </c>
      <c r="AG24" s="1" t="s">
        <v>165</v>
      </c>
      <c r="AH24" s="47"/>
      <c r="AI24" s="1" t="s">
        <v>340</v>
      </c>
      <c r="AJ24" s="1" t="s">
        <v>46</v>
      </c>
    </row>
    <row r="25" spans="1:36" s="1" customFormat="1" ht="13.5" customHeight="1">
      <c r="A25" s="13">
        <v>8</v>
      </c>
      <c r="B25" s="42"/>
      <c r="C25" s="41"/>
      <c r="D25" s="41"/>
      <c r="E25" s="41"/>
      <c r="F25" s="41"/>
      <c r="G25" s="175"/>
      <c r="H25" s="176"/>
      <c r="I25" s="176"/>
      <c r="J25" s="177"/>
      <c r="K25" s="41"/>
      <c r="L25" s="178"/>
      <c r="M25" s="176"/>
      <c r="N25" s="238"/>
      <c r="O25" s="238"/>
      <c r="P25" s="158"/>
      <c r="Q25" s="158"/>
      <c r="R25" s="38" t="str">
        <f t="shared" si="0"/>
        <v/>
      </c>
      <c r="S25" s="148" t="str">
        <f t="shared" si="5"/>
        <v/>
      </c>
      <c r="T25" s="160"/>
      <c r="U25" s="160"/>
      <c r="V25" s="39" t="str">
        <f t="shared" si="8"/>
        <v/>
      </c>
      <c r="W25" s="95"/>
      <c r="X25" s="95"/>
      <c r="Y25" s="264"/>
      <c r="Z25" s="116" t="str">
        <f t="shared" si="6"/>
        <v/>
      </c>
      <c r="AA25" s="150" t="str">
        <f t="shared" si="1"/>
        <v/>
      </c>
      <c r="AB25" s="3" t="e">
        <f t="shared" si="7"/>
        <v>#N/A</v>
      </c>
      <c r="AC25" s="3" t="e">
        <f t="shared" si="2"/>
        <v>#N/A</v>
      </c>
      <c r="AD25" s="3" t="str">
        <f t="shared" si="3"/>
        <v/>
      </c>
      <c r="AE25" s="3" t="str">
        <f t="shared" si="4"/>
        <v/>
      </c>
      <c r="AF25" s="8" t="s">
        <v>58</v>
      </c>
      <c r="AG25" s="1" t="s">
        <v>169</v>
      </c>
      <c r="AH25" s="48"/>
      <c r="AJ25" s="1" t="s">
        <v>47</v>
      </c>
    </row>
    <row r="26" spans="1:36" s="1" customFormat="1" ht="13.5" customHeight="1">
      <c r="A26" s="13">
        <v>9</v>
      </c>
      <c r="B26" s="42"/>
      <c r="C26" s="41"/>
      <c r="D26" s="41"/>
      <c r="E26" s="41"/>
      <c r="F26" s="41"/>
      <c r="G26" s="175"/>
      <c r="H26" s="176"/>
      <c r="I26" s="176"/>
      <c r="J26" s="177"/>
      <c r="K26" s="41"/>
      <c r="L26" s="178"/>
      <c r="M26" s="176"/>
      <c r="N26" s="238"/>
      <c r="O26" s="238"/>
      <c r="P26" s="158"/>
      <c r="Q26" s="158"/>
      <c r="R26" s="38" t="str">
        <f t="shared" si="0"/>
        <v/>
      </c>
      <c r="S26" s="148" t="str">
        <f t="shared" si="5"/>
        <v/>
      </c>
      <c r="T26" s="160"/>
      <c r="U26" s="160"/>
      <c r="V26" s="39" t="str">
        <f t="shared" si="8"/>
        <v/>
      </c>
      <c r="W26" s="95"/>
      <c r="X26" s="95"/>
      <c r="Y26" s="264"/>
      <c r="Z26" s="116" t="str">
        <f t="shared" si="6"/>
        <v/>
      </c>
      <c r="AA26" s="150" t="str">
        <f t="shared" si="1"/>
        <v/>
      </c>
      <c r="AB26" s="3" t="e">
        <f t="shared" si="7"/>
        <v>#N/A</v>
      </c>
      <c r="AC26" s="3" t="e">
        <f t="shared" si="2"/>
        <v>#N/A</v>
      </c>
      <c r="AD26" s="3" t="str">
        <f t="shared" si="3"/>
        <v/>
      </c>
      <c r="AE26" s="3" t="str">
        <f t="shared" si="4"/>
        <v/>
      </c>
      <c r="AF26" s="8" t="s">
        <v>32</v>
      </c>
      <c r="AG26" s="1" t="s">
        <v>31</v>
      </c>
      <c r="AH26" s="48"/>
      <c r="AJ26" s="1" t="s">
        <v>48</v>
      </c>
    </row>
    <row r="27" spans="1:36" s="1" customFormat="1" ht="13.5" customHeight="1">
      <c r="A27" s="13">
        <v>10</v>
      </c>
      <c r="B27" s="42"/>
      <c r="C27" s="41"/>
      <c r="D27" s="41"/>
      <c r="E27" s="41"/>
      <c r="F27" s="41"/>
      <c r="G27" s="175"/>
      <c r="H27" s="176"/>
      <c r="I27" s="176"/>
      <c r="J27" s="177"/>
      <c r="K27" s="41"/>
      <c r="L27" s="178"/>
      <c r="M27" s="176"/>
      <c r="N27" s="238"/>
      <c r="O27" s="238"/>
      <c r="P27" s="158"/>
      <c r="Q27" s="158"/>
      <c r="R27" s="38" t="str">
        <f t="shared" si="0"/>
        <v/>
      </c>
      <c r="S27" s="148" t="str">
        <f t="shared" si="5"/>
        <v/>
      </c>
      <c r="T27" s="160"/>
      <c r="U27" s="160"/>
      <c r="V27" s="39" t="str">
        <f t="shared" si="8"/>
        <v/>
      </c>
      <c r="W27" s="95"/>
      <c r="X27" s="95"/>
      <c r="Y27" s="264"/>
      <c r="Z27" s="116" t="str">
        <f t="shared" si="6"/>
        <v/>
      </c>
      <c r="AA27" s="150" t="str">
        <f t="shared" si="1"/>
        <v/>
      </c>
      <c r="AB27" s="3" t="e">
        <f t="shared" si="7"/>
        <v>#N/A</v>
      </c>
      <c r="AC27" s="3" t="e">
        <f t="shared" si="2"/>
        <v>#N/A</v>
      </c>
      <c r="AD27" s="3" t="str">
        <f t="shared" si="3"/>
        <v/>
      </c>
      <c r="AE27" s="3" t="str">
        <f t="shared" si="4"/>
        <v/>
      </c>
      <c r="AF27" s="8" t="s">
        <v>480</v>
      </c>
      <c r="AG27" s="1" t="s">
        <v>481</v>
      </c>
      <c r="AH27" s="48"/>
      <c r="AJ27" s="1" t="s">
        <v>50</v>
      </c>
    </row>
    <row r="28" spans="1:36" s="1" customFormat="1" ht="13.5" customHeight="1">
      <c r="A28" s="13">
        <v>11</v>
      </c>
      <c r="B28" s="42"/>
      <c r="C28" s="41"/>
      <c r="D28" s="41"/>
      <c r="E28" s="41"/>
      <c r="F28" s="41"/>
      <c r="G28" s="175"/>
      <c r="H28" s="176"/>
      <c r="I28" s="176"/>
      <c r="J28" s="177"/>
      <c r="K28" s="41"/>
      <c r="L28" s="178"/>
      <c r="M28" s="176"/>
      <c r="N28" s="238"/>
      <c r="O28" s="238"/>
      <c r="P28" s="158"/>
      <c r="Q28" s="158"/>
      <c r="R28" s="38" t="str">
        <f t="shared" si="0"/>
        <v/>
      </c>
      <c r="S28" s="148" t="str">
        <f t="shared" si="5"/>
        <v/>
      </c>
      <c r="T28" s="160"/>
      <c r="U28" s="160"/>
      <c r="V28" s="39" t="str">
        <f t="shared" si="8"/>
        <v/>
      </c>
      <c r="W28" s="95"/>
      <c r="X28" s="95"/>
      <c r="Y28" s="264"/>
      <c r="Z28" s="116" t="str">
        <f t="shared" si="6"/>
        <v/>
      </c>
      <c r="AA28" s="150" t="str">
        <f t="shared" si="1"/>
        <v/>
      </c>
      <c r="AB28" s="3" t="e">
        <f t="shared" si="7"/>
        <v>#N/A</v>
      </c>
      <c r="AC28" s="3" t="e">
        <f t="shared" si="2"/>
        <v>#N/A</v>
      </c>
      <c r="AD28" s="3" t="str">
        <f t="shared" si="3"/>
        <v/>
      </c>
      <c r="AE28" s="3" t="str">
        <f t="shared" si="4"/>
        <v/>
      </c>
      <c r="AH28" s="48"/>
      <c r="AJ28" s="1" t="s">
        <v>51</v>
      </c>
    </row>
    <row r="29" spans="1:36" s="1" customFormat="1" ht="13.5" customHeight="1">
      <c r="A29" s="13">
        <v>12</v>
      </c>
      <c r="B29" s="42"/>
      <c r="C29" s="41"/>
      <c r="D29" s="41"/>
      <c r="E29" s="41"/>
      <c r="F29" s="41"/>
      <c r="G29" s="175"/>
      <c r="H29" s="176"/>
      <c r="I29" s="176"/>
      <c r="J29" s="177"/>
      <c r="K29" s="41"/>
      <c r="L29" s="178"/>
      <c r="M29" s="176"/>
      <c r="N29" s="238"/>
      <c r="O29" s="238"/>
      <c r="P29" s="158"/>
      <c r="Q29" s="158"/>
      <c r="R29" s="38" t="str">
        <f t="shared" si="0"/>
        <v/>
      </c>
      <c r="S29" s="148" t="str">
        <f t="shared" si="5"/>
        <v/>
      </c>
      <c r="T29" s="160"/>
      <c r="U29" s="160"/>
      <c r="V29" s="39" t="str">
        <f t="shared" si="8"/>
        <v/>
      </c>
      <c r="W29" s="95"/>
      <c r="X29" s="95"/>
      <c r="Y29" s="264"/>
      <c r="Z29" s="116" t="str">
        <f t="shared" si="6"/>
        <v/>
      </c>
      <c r="AA29" s="150" t="str">
        <f t="shared" si="1"/>
        <v/>
      </c>
      <c r="AB29" s="3" t="e">
        <f t="shared" si="7"/>
        <v>#N/A</v>
      </c>
      <c r="AC29" s="3" t="e">
        <f t="shared" si="2"/>
        <v>#N/A</v>
      </c>
      <c r="AD29" s="3" t="str">
        <f t="shared" si="3"/>
        <v/>
      </c>
      <c r="AE29" s="3" t="str">
        <f t="shared" si="4"/>
        <v/>
      </c>
      <c r="AH29" s="48"/>
      <c r="AJ29" s="1" t="s">
        <v>52</v>
      </c>
    </row>
    <row r="30" spans="1:36" s="1" customFormat="1" ht="13.5" customHeight="1">
      <c r="A30" s="13">
        <v>13</v>
      </c>
      <c r="B30" s="42"/>
      <c r="C30" s="41"/>
      <c r="D30" s="41"/>
      <c r="E30" s="41"/>
      <c r="F30" s="41"/>
      <c r="G30" s="175"/>
      <c r="H30" s="176"/>
      <c r="I30" s="176"/>
      <c r="J30" s="177"/>
      <c r="K30" s="41"/>
      <c r="L30" s="178"/>
      <c r="M30" s="176"/>
      <c r="N30" s="238"/>
      <c r="O30" s="238"/>
      <c r="P30" s="158"/>
      <c r="Q30" s="158"/>
      <c r="R30" s="38" t="str">
        <f t="shared" si="0"/>
        <v/>
      </c>
      <c r="S30" s="148" t="str">
        <f t="shared" si="5"/>
        <v/>
      </c>
      <c r="T30" s="160"/>
      <c r="U30" s="160"/>
      <c r="V30" s="39" t="str">
        <f t="shared" si="8"/>
        <v/>
      </c>
      <c r="W30" s="95"/>
      <c r="X30" s="95"/>
      <c r="Y30" s="264"/>
      <c r="Z30" s="116" t="str">
        <f t="shared" si="6"/>
        <v/>
      </c>
      <c r="AA30" s="150" t="str">
        <f t="shared" si="1"/>
        <v/>
      </c>
      <c r="AB30" s="3" t="e">
        <f t="shared" si="7"/>
        <v>#N/A</v>
      </c>
      <c r="AC30" s="3" t="e">
        <f t="shared" si="2"/>
        <v>#N/A</v>
      </c>
      <c r="AD30" s="3" t="str">
        <f t="shared" si="3"/>
        <v/>
      </c>
      <c r="AE30" s="3" t="str">
        <f t="shared" si="4"/>
        <v/>
      </c>
      <c r="AH30" s="48"/>
      <c r="AJ30" s="1" t="s">
        <v>53</v>
      </c>
    </row>
    <row r="31" spans="1:36" s="1" customFormat="1" ht="13.5" customHeight="1">
      <c r="A31" s="13">
        <v>14</v>
      </c>
      <c r="B31" s="42"/>
      <c r="C31" s="41"/>
      <c r="D31" s="41"/>
      <c r="E31" s="41"/>
      <c r="F31" s="41"/>
      <c r="G31" s="175"/>
      <c r="H31" s="176"/>
      <c r="I31" s="176"/>
      <c r="J31" s="177"/>
      <c r="K31" s="41"/>
      <c r="L31" s="178"/>
      <c r="M31" s="176"/>
      <c r="N31" s="238"/>
      <c r="O31" s="238"/>
      <c r="P31" s="158"/>
      <c r="Q31" s="158"/>
      <c r="R31" s="38" t="str">
        <f t="shared" si="0"/>
        <v/>
      </c>
      <c r="S31" s="148" t="str">
        <f t="shared" si="5"/>
        <v/>
      </c>
      <c r="T31" s="160"/>
      <c r="U31" s="160"/>
      <c r="V31" s="39" t="str">
        <f t="shared" si="8"/>
        <v/>
      </c>
      <c r="W31" s="95"/>
      <c r="X31" s="95"/>
      <c r="Y31" s="264"/>
      <c r="Z31" s="116" t="str">
        <f t="shared" si="6"/>
        <v/>
      </c>
      <c r="AA31" s="150" t="str">
        <f t="shared" si="1"/>
        <v/>
      </c>
      <c r="AB31" s="3" t="e">
        <f t="shared" si="7"/>
        <v>#N/A</v>
      </c>
      <c r="AC31" s="3" t="e">
        <f t="shared" si="2"/>
        <v>#N/A</v>
      </c>
      <c r="AD31" s="3" t="str">
        <f t="shared" si="3"/>
        <v/>
      </c>
      <c r="AE31" s="3" t="str">
        <f t="shared" si="4"/>
        <v/>
      </c>
      <c r="AH31" s="48"/>
      <c r="AJ31" s="1" t="s">
        <v>126</v>
      </c>
    </row>
    <row r="32" spans="1:36" s="1" customFormat="1" ht="13.5" customHeight="1">
      <c r="A32" s="13">
        <v>15</v>
      </c>
      <c r="B32" s="42"/>
      <c r="C32" s="41"/>
      <c r="D32" s="41"/>
      <c r="E32" s="41"/>
      <c r="F32" s="41"/>
      <c r="G32" s="175"/>
      <c r="H32" s="176"/>
      <c r="I32" s="176"/>
      <c r="J32" s="177"/>
      <c r="K32" s="41"/>
      <c r="L32" s="178"/>
      <c r="M32" s="176"/>
      <c r="N32" s="238"/>
      <c r="O32" s="238"/>
      <c r="P32" s="158"/>
      <c r="Q32" s="158"/>
      <c r="R32" s="38" t="str">
        <f t="shared" si="0"/>
        <v/>
      </c>
      <c r="S32" s="148" t="str">
        <f t="shared" si="5"/>
        <v/>
      </c>
      <c r="T32" s="160"/>
      <c r="U32" s="160"/>
      <c r="V32" s="39" t="str">
        <f t="shared" si="8"/>
        <v/>
      </c>
      <c r="W32" s="95"/>
      <c r="X32" s="95"/>
      <c r="Y32" s="264"/>
      <c r="Z32" s="116" t="str">
        <f t="shared" si="6"/>
        <v/>
      </c>
      <c r="AA32" s="150" t="str">
        <f t="shared" si="1"/>
        <v/>
      </c>
      <c r="AB32" s="3" t="e">
        <f t="shared" si="7"/>
        <v>#N/A</v>
      </c>
      <c r="AC32" s="3" t="e">
        <f t="shared" si="2"/>
        <v>#N/A</v>
      </c>
      <c r="AD32" s="3" t="str">
        <f t="shared" si="3"/>
        <v/>
      </c>
      <c r="AE32" s="3" t="str">
        <f t="shared" si="4"/>
        <v/>
      </c>
      <c r="AH32" s="48"/>
      <c r="AJ32" s="1" t="s">
        <v>127</v>
      </c>
    </row>
    <row r="33" spans="1:36" s="1" customFormat="1" ht="13.5" customHeight="1">
      <c r="A33" s="13">
        <v>16</v>
      </c>
      <c r="B33" s="42"/>
      <c r="C33" s="41"/>
      <c r="D33" s="41"/>
      <c r="E33" s="41"/>
      <c r="F33" s="41"/>
      <c r="G33" s="175"/>
      <c r="H33" s="176"/>
      <c r="I33" s="176"/>
      <c r="J33" s="177"/>
      <c r="K33" s="41"/>
      <c r="L33" s="178"/>
      <c r="M33" s="176"/>
      <c r="N33" s="238"/>
      <c r="O33" s="238"/>
      <c r="P33" s="158"/>
      <c r="Q33" s="158"/>
      <c r="R33" s="38" t="str">
        <f t="shared" si="0"/>
        <v/>
      </c>
      <c r="S33" s="148" t="str">
        <f t="shared" si="5"/>
        <v/>
      </c>
      <c r="T33" s="160"/>
      <c r="U33" s="160"/>
      <c r="V33" s="39" t="str">
        <f t="shared" si="8"/>
        <v/>
      </c>
      <c r="W33" s="95"/>
      <c r="X33" s="95"/>
      <c r="Y33" s="264"/>
      <c r="Z33" s="116" t="str">
        <f t="shared" si="6"/>
        <v/>
      </c>
      <c r="AA33" s="150" t="str">
        <f t="shared" si="1"/>
        <v/>
      </c>
      <c r="AB33" s="3" t="e">
        <f t="shared" si="7"/>
        <v>#N/A</v>
      </c>
      <c r="AC33" s="3" t="e">
        <f t="shared" si="2"/>
        <v>#N/A</v>
      </c>
      <c r="AD33" s="3" t="str">
        <f t="shared" si="3"/>
        <v/>
      </c>
      <c r="AE33" s="3" t="str">
        <f t="shared" si="4"/>
        <v/>
      </c>
      <c r="AF33" s="4"/>
      <c r="AG33" s="4"/>
      <c r="AH33" s="48"/>
      <c r="AJ33" s="1" t="s">
        <v>128</v>
      </c>
    </row>
    <row r="34" spans="1:36" s="1" customFormat="1" ht="13.5" customHeight="1">
      <c r="A34" s="13">
        <v>17</v>
      </c>
      <c r="B34" s="42"/>
      <c r="C34" s="41"/>
      <c r="D34" s="41"/>
      <c r="E34" s="41"/>
      <c r="F34" s="41"/>
      <c r="G34" s="175"/>
      <c r="H34" s="176"/>
      <c r="I34" s="176"/>
      <c r="J34" s="177"/>
      <c r="K34" s="41"/>
      <c r="L34" s="178"/>
      <c r="M34" s="176"/>
      <c r="N34" s="238"/>
      <c r="O34" s="238"/>
      <c r="P34" s="158"/>
      <c r="Q34" s="158"/>
      <c r="R34" s="38" t="str">
        <f t="shared" si="0"/>
        <v/>
      </c>
      <c r="S34" s="148" t="str">
        <f t="shared" si="5"/>
        <v/>
      </c>
      <c r="T34" s="160"/>
      <c r="U34" s="160"/>
      <c r="V34" s="39" t="str">
        <f t="shared" si="8"/>
        <v/>
      </c>
      <c r="W34" s="95"/>
      <c r="X34" s="95"/>
      <c r="Y34" s="264"/>
      <c r="Z34" s="116" t="str">
        <f t="shared" si="6"/>
        <v/>
      </c>
      <c r="AA34" s="150" t="str">
        <f t="shared" si="1"/>
        <v/>
      </c>
      <c r="AB34" s="3" t="e">
        <f t="shared" si="7"/>
        <v>#N/A</v>
      </c>
      <c r="AC34" s="3" t="e">
        <f t="shared" si="2"/>
        <v>#N/A</v>
      </c>
      <c r="AD34" s="3" t="str">
        <f t="shared" si="3"/>
        <v/>
      </c>
      <c r="AE34" s="3" t="str">
        <f t="shared" si="4"/>
        <v/>
      </c>
      <c r="AF34" s="5"/>
      <c r="AG34" s="5"/>
      <c r="AH34" s="48"/>
      <c r="AJ34" s="1" t="s">
        <v>129</v>
      </c>
    </row>
    <row r="35" spans="1:36" s="1" customFormat="1" ht="13.5" customHeight="1">
      <c r="A35" s="13">
        <v>18</v>
      </c>
      <c r="B35" s="42"/>
      <c r="C35" s="41"/>
      <c r="D35" s="41"/>
      <c r="E35" s="41"/>
      <c r="F35" s="41"/>
      <c r="G35" s="175"/>
      <c r="H35" s="176"/>
      <c r="I35" s="176"/>
      <c r="J35" s="177"/>
      <c r="K35" s="41"/>
      <c r="L35" s="178"/>
      <c r="M35" s="176"/>
      <c r="N35" s="238"/>
      <c r="O35" s="238"/>
      <c r="P35" s="158"/>
      <c r="Q35" s="158"/>
      <c r="R35" s="38" t="str">
        <f t="shared" si="0"/>
        <v/>
      </c>
      <c r="S35" s="148" t="str">
        <f t="shared" si="5"/>
        <v/>
      </c>
      <c r="T35" s="160"/>
      <c r="U35" s="160"/>
      <c r="V35" s="39" t="str">
        <f t="shared" si="8"/>
        <v/>
      </c>
      <c r="W35" s="95"/>
      <c r="X35" s="95"/>
      <c r="Y35" s="264"/>
      <c r="Z35" s="116" t="str">
        <f t="shared" si="6"/>
        <v/>
      </c>
      <c r="AA35" s="150" t="str">
        <f t="shared" si="1"/>
        <v/>
      </c>
      <c r="AB35" s="3" t="e">
        <f t="shared" si="7"/>
        <v>#N/A</v>
      </c>
      <c r="AC35" s="3" t="e">
        <f t="shared" si="2"/>
        <v>#N/A</v>
      </c>
      <c r="AD35" s="3" t="str">
        <f t="shared" si="3"/>
        <v/>
      </c>
      <c r="AE35" s="3" t="str">
        <f t="shared" si="4"/>
        <v/>
      </c>
      <c r="AF35" s="5"/>
      <c r="AG35" s="5"/>
      <c r="AH35" s="48"/>
      <c r="AJ35" s="1" t="s">
        <v>130</v>
      </c>
    </row>
    <row r="36" spans="1:36" s="1" customFormat="1" ht="13.5" customHeight="1">
      <c r="A36" s="13">
        <v>19</v>
      </c>
      <c r="B36" s="42"/>
      <c r="C36" s="41"/>
      <c r="D36" s="41"/>
      <c r="E36" s="41"/>
      <c r="F36" s="41"/>
      <c r="G36" s="175"/>
      <c r="H36" s="176"/>
      <c r="I36" s="176"/>
      <c r="J36" s="177"/>
      <c r="K36" s="41"/>
      <c r="L36" s="178"/>
      <c r="M36" s="176"/>
      <c r="N36" s="238"/>
      <c r="O36" s="238"/>
      <c r="P36" s="158"/>
      <c r="Q36" s="158"/>
      <c r="R36" s="38" t="str">
        <f t="shared" si="0"/>
        <v/>
      </c>
      <c r="S36" s="148" t="str">
        <f t="shared" si="5"/>
        <v/>
      </c>
      <c r="T36" s="160"/>
      <c r="U36" s="160"/>
      <c r="V36" s="39" t="str">
        <f t="shared" si="8"/>
        <v/>
      </c>
      <c r="W36" s="95"/>
      <c r="X36" s="95"/>
      <c r="Y36" s="264"/>
      <c r="Z36" s="116" t="str">
        <f t="shared" si="6"/>
        <v/>
      </c>
      <c r="AA36" s="150" t="str">
        <f t="shared" si="1"/>
        <v/>
      </c>
      <c r="AB36" s="3" t="e">
        <f t="shared" si="7"/>
        <v>#N/A</v>
      </c>
      <c r="AC36" s="3" t="e">
        <f t="shared" si="2"/>
        <v>#N/A</v>
      </c>
      <c r="AD36" s="3" t="str">
        <f t="shared" si="3"/>
        <v/>
      </c>
      <c r="AE36" s="3" t="str">
        <f t="shared" si="4"/>
        <v/>
      </c>
      <c r="AF36" s="5"/>
      <c r="AG36" s="5"/>
      <c r="AH36" s="48"/>
      <c r="AJ36" s="1" t="s">
        <v>131</v>
      </c>
    </row>
    <row r="37" spans="1:36" s="1" customFormat="1" ht="13.5" customHeight="1">
      <c r="A37" s="13">
        <v>20</v>
      </c>
      <c r="B37" s="42"/>
      <c r="C37" s="41"/>
      <c r="D37" s="41"/>
      <c r="E37" s="41"/>
      <c r="F37" s="41"/>
      <c r="G37" s="175"/>
      <c r="H37" s="176"/>
      <c r="I37" s="176"/>
      <c r="J37" s="177"/>
      <c r="K37" s="41"/>
      <c r="L37" s="178"/>
      <c r="M37" s="176"/>
      <c r="N37" s="238"/>
      <c r="O37" s="238"/>
      <c r="P37" s="158"/>
      <c r="Q37" s="158"/>
      <c r="R37" s="38" t="str">
        <f t="shared" si="0"/>
        <v/>
      </c>
      <c r="S37" s="148" t="str">
        <f t="shared" si="5"/>
        <v/>
      </c>
      <c r="T37" s="160"/>
      <c r="U37" s="160"/>
      <c r="V37" s="39" t="str">
        <f t="shared" si="8"/>
        <v/>
      </c>
      <c r="W37" s="225"/>
      <c r="X37" s="225"/>
      <c r="Y37" s="264"/>
      <c r="Z37" s="116" t="str">
        <f t="shared" si="6"/>
        <v/>
      </c>
      <c r="AA37" s="150" t="str">
        <f t="shared" si="1"/>
        <v/>
      </c>
      <c r="AB37" s="3" t="e">
        <f t="shared" si="7"/>
        <v>#N/A</v>
      </c>
      <c r="AC37" s="3" t="e">
        <f t="shared" si="2"/>
        <v>#N/A</v>
      </c>
      <c r="AD37" s="3" t="str">
        <f t="shared" si="3"/>
        <v/>
      </c>
      <c r="AE37" s="3" t="str">
        <f t="shared" si="4"/>
        <v/>
      </c>
      <c r="AF37" s="5"/>
      <c r="AG37" s="5"/>
      <c r="AH37" s="48"/>
      <c r="AJ37" s="1" t="s">
        <v>132</v>
      </c>
    </row>
    <row r="38" spans="1:36" s="1" customFormat="1" ht="13.5" customHeight="1">
      <c r="A38" s="13">
        <v>21</v>
      </c>
      <c r="B38" s="42"/>
      <c r="C38" s="41"/>
      <c r="D38" s="41"/>
      <c r="E38" s="41"/>
      <c r="F38" s="41"/>
      <c r="G38" s="175"/>
      <c r="H38" s="176"/>
      <c r="I38" s="176"/>
      <c r="J38" s="177"/>
      <c r="K38" s="41"/>
      <c r="L38" s="178"/>
      <c r="M38" s="176"/>
      <c r="N38" s="238"/>
      <c r="O38" s="238"/>
      <c r="P38" s="158"/>
      <c r="Q38" s="158"/>
      <c r="R38" s="38" t="str">
        <f t="shared" si="0"/>
        <v/>
      </c>
      <c r="S38" s="148" t="str">
        <f t="shared" si="5"/>
        <v/>
      </c>
      <c r="T38" s="160"/>
      <c r="U38" s="160"/>
      <c r="V38" s="39" t="str">
        <f t="shared" si="8"/>
        <v/>
      </c>
      <c r="W38" s="225"/>
      <c r="X38" s="225"/>
      <c r="Y38" s="264"/>
      <c r="Z38" s="116" t="str">
        <f t="shared" si="6"/>
        <v/>
      </c>
      <c r="AA38" s="150" t="str">
        <f t="shared" si="1"/>
        <v/>
      </c>
      <c r="AB38" s="3" t="e">
        <f t="shared" si="7"/>
        <v>#N/A</v>
      </c>
      <c r="AC38" s="3" t="e">
        <f t="shared" si="2"/>
        <v>#N/A</v>
      </c>
      <c r="AD38" s="3" t="str">
        <f t="shared" si="3"/>
        <v/>
      </c>
      <c r="AE38" s="3" t="str">
        <f t="shared" si="4"/>
        <v/>
      </c>
      <c r="AF38" s="5"/>
      <c r="AG38" s="5"/>
      <c r="AH38" s="48"/>
      <c r="AJ38" s="1" t="s">
        <v>133</v>
      </c>
    </row>
    <row r="39" spans="1:36" s="1" customFormat="1" ht="13.5" customHeight="1">
      <c r="A39" s="13">
        <v>22</v>
      </c>
      <c r="B39" s="42"/>
      <c r="C39" s="41"/>
      <c r="D39" s="41"/>
      <c r="E39" s="41"/>
      <c r="F39" s="41"/>
      <c r="G39" s="175"/>
      <c r="H39" s="176"/>
      <c r="I39" s="176"/>
      <c r="J39" s="177"/>
      <c r="K39" s="41"/>
      <c r="L39" s="178"/>
      <c r="M39" s="176"/>
      <c r="N39" s="238"/>
      <c r="O39" s="238"/>
      <c r="P39" s="158"/>
      <c r="Q39" s="158"/>
      <c r="R39" s="38" t="str">
        <f t="shared" si="0"/>
        <v/>
      </c>
      <c r="S39" s="148" t="str">
        <f t="shared" si="5"/>
        <v/>
      </c>
      <c r="T39" s="160"/>
      <c r="U39" s="160"/>
      <c r="V39" s="39" t="str">
        <f t="shared" si="8"/>
        <v/>
      </c>
      <c r="W39" s="95"/>
      <c r="X39" s="95"/>
      <c r="Y39" s="264"/>
      <c r="Z39" s="116" t="str">
        <f t="shared" si="6"/>
        <v/>
      </c>
      <c r="AA39" s="150" t="str">
        <f t="shared" si="1"/>
        <v/>
      </c>
      <c r="AB39" s="3" t="e">
        <f t="shared" si="7"/>
        <v>#N/A</v>
      </c>
      <c r="AC39" s="3" t="e">
        <f t="shared" si="2"/>
        <v>#N/A</v>
      </c>
      <c r="AD39" s="3" t="str">
        <f t="shared" si="3"/>
        <v/>
      </c>
      <c r="AE39" s="3" t="str">
        <f t="shared" si="4"/>
        <v/>
      </c>
      <c r="AF39" s="5"/>
      <c r="AG39" s="5"/>
      <c r="AH39" s="241"/>
      <c r="AJ39" s="1" t="s">
        <v>134</v>
      </c>
    </row>
    <row r="40" spans="1:36" s="1" customFormat="1" ht="13.5" customHeight="1">
      <c r="A40" s="13">
        <v>23</v>
      </c>
      <c r="B40" s="42"/>
      <c r="C40" s="41"/>
      <c r="D40" s="41"/>
      <c r="E40" s="41"/>
      <c r="F40" s="41"/>
      <c r="G40" s="175"/>
      <c r="H40" s="176"/>
      <c r="I40" s="176"/>
      <c r="J40" s="177"/>
      <c r="K40" s="41"/>
      <c r="L40" s="178"/>
      <c r="M40" s="176"/>
      <c r="N40" s="238"/>
      <c r="O40" s="238"/>
      <c r="P40" s="158"/>
      <c r="Q40" s="158"/>
      <c r="R40" s="38" t="str">
        <f t="shared" si="0"/>
        <v/>
      </c>
      <c r="S40" s="148" t="str">
        <f t="shared" si="5"/>
        <v/>
      </c>
      <c r="T40" s="160"/>
      <c r="U40" s="160"/>
      <c r="V40" s="39" t="str">
        <f t="shared" si="8"/>
        <v/>
      </c>
      <c r="W40" s="95"/>
      <c r="X40" s="95"/>
      <c r="Y40" s="264"/>
      <c r="Z40" s="116" t="str">
        <f t="shared" si="6"/>
        <v/>
      </c>
      <c r="AA40" s="150" t="str">
        <f t="shared" si="1"/>
        <v/>
      </c>
      <c r="AB40" s="3" t="e">
        <f t="shared" si="7"/>
        <v>#N/A</v>
      </c>
      <c r="AC40" s="3" t="e">
        <f t="shared" si="2"/>
        <v>#N/A</v>
      </c>
      <c r="AD40" s="3" t="str">
        <f t="shared" si="3"/>
        <v/>
      </c>
      <c r="AE40" s="3" t="str">
        <f t="shared" si="4"/>
        <v/>
      </c>
      <c r="AF40" s="5"/>
      <c r="AG40" s="5"/>
      <c r="AH40" s="241"/>
      <c r="AJ40" s="1" t="s">
        <v>135</v>
      </c>
    </row>
    <row r="41" spans="1:36" s="1" customFormat="1" ht="13.5" customHeight="1">
      <c r="A41" s="13">
        <v>24</v>
      </c>
      <c r="B41" s="42"/>
      <c r="C41" s="41"/>
      <c r="D41" s="41"/>
      <c r="E41" s="41"/>
      <c r="F41" s="41"/>
      <c r="G41" s="175"/>
      <c r="H41" s="176"/>
      <c r="I41" s="176"/>
      <c r="J41" s="177"/>
      <c r="K41" s="41"/>
      <c r="L41" s="178"/>
      <c r="M41" s="176"/>
      <c r="N41" s="238"/>
      <c r="O41" s="238"/>
      <c r="P41" s="158"/>
      <c r="Q41" s="158"/>
      <c r="R41" s="38" t="str">
        <f t="shared" si="0"/>
        <v/>
      </c>
      <c r="S41" s="148" t="str">
        <f t="shared" si="5"/>
        <v/>
      </c>
      <c r="T41" s="160"/>
      <c r="U41" s="160"/>
      <c r="V41" s="39" t="str">
        <f t="shared" si="8"/>
        <v/>
      </c>
      <c r="W41" s="95"/>
      <c r="X41" s="95"/>
      <c r="Y41" s="264"/>
      <c r="Z41" s="116" t="str">
        <f t="shared" si="6"/>
        <v/>
      </c>
      <c r="AA41" s="150" t="str">
        <f t="shared" si="1"/>
        <v/>
      </c>
      <c r="AB41" s="3" t="e">
        <f t="shared" si="7"/>
        <v>#N/A</v>
      </c>
      <c r="AC41" s="3" t="e">
        <f t="shared" si="2"/>
        <v>#N/A</v>
      </c>
      <c r="AD41" s="3" t="str">
        <f t="shared" si="3"/>
        <v/>
      </c>
      <c r="AE41" s="3" t="str">
        <f t="shared" si="4"/>
        <v/>
      </c>
      <c r="AF41" s="5"/>
      <c r="AG41" s="5"/>
      <c r="AH41" s="241"/>
      <c r="AJ41" s="1" t="s">
        <v>136</v>
      </c>
    </row>
    <row r="42" spans="1:36" s="1" customFormat="1" ht="13.5" customHeight="1">
      <c r="A42" s="13">
        <v>25</v>
      </c>
      <c r="B42" s="42"/>
      <c r="C42" s="41"/>
      <c r="D42" s="41"/>
      <c r="E42" s="41"/>
      <c r="F42" s="41"/>
      <c r="G42" s="175"/>
      <c r="H42" s="176"/>
      <c r="I42" s="176"/>
      <c r="J42" s="177"/>
      <c r="K42" s="41"/>
      <c r="L42" s="178"/>
      <c r="M42" s="176"/>
      <c r="N42" s="238"/>
      <c r="O42" s="238"/>
      <c r="P42" s="158"/>
      <c r="Q42" s="158"/>
      <c r="R42" s="38" t="str">
        <f t="shared" si="0"/>
        <v/>
      </c>
      <c r="S42" s="148" t="str">
        <f t="shared" si="5"/>
        <v/>
      </c>
      <c r="T42" s="160"/>
      <c r="U42" s="160"/>
      <c r="V42" s="39" t="str">
        <f t="shared" si="8"/>
        <v/>
      </c>
      <c r="W42" s="95"/>
      <c r="X42" s="95"/>
      <c r="Y42" s="264"/>
      <c r="Z42" s="116" t="str">
        <f t="shared" si="6"/>
        <v/>
      </c>
      <c r="AA42" s="150" t="str">
        <f t="shared" si="1"/>
        <v/>
      </c>
      <c r="AB42" s="3" t="e">
        <f t="shared" si="7"/>
        <v>#N/A</v>
      </c>
      <c r="AC42" s="3" t="e">
        <f t="shared" si="2"/>
        <v>#N/A</v>
      </c>
      <c r="AD42" s="3" t="str">
        <f t="shared" si="3"/>
        <v/>
      </c>
      <c r="AE42" s="3" t="str">
        <f t="shared" si="4"/>
        <v/>
      </c>
      <c r="AF42" s="5"/>
      <c r="AG42" s="5"/>
      <c r="AH42" s="241"/>
      <c r="AJ42" s="1" t="s">
        <v>137</v>
      </c>
    </row>
    <row r="43" spans="1:36" s="1" customFormat="1" ht="13.5" customHeight="1">
      <c r="A43" s="13">
        <v>26</v>
      </c>
      <c r="B43" s="42"/>
      <c r="C43" s="41"/>
      <c r="D43" s="41"/>
      <c r="E43" s="41"/>
      <c r="F43" s="41"/>
      <c r="G43" s="175"/>
      <c r="H43" s="176"/>
      <c r="I43" s="176"/>
      <c r="J43" s="177"/>
      <c r="K43" s="41"/>
      <c r="L43" s="178"/>
      <c r="M43" s="176"/>
      <c r="N43" s="238"/>
      <c r="O43" s="238"/>
      <c r="P43" s="158"/>
      <c r="Q43" s="158"/>
      <c r="R43" s="38" t="str">
        <f t="shared" si="0"/>
        <v/>
      </c>
      <c r="S43" s="148" t="str">
        <f t="shared" si="5"/>
        <v/>
      </c>
      <c r="T43" s="160"/>
      <c r="U43" s="160"/>
      <c r="V43" s="39" t="str">
        <f t="shared" si="8"/>
        <v/>
      </c>
      <c r="W43" s="95"/>
      <c r="X43" s="95"/>
      <c r="Y43" s="264"/>
      <c r="Z43" s="116" t="str">
        <f t="shared" si="6"/>
        <v/>
      </c>
      <c r="AA43" s="150" t="str">
        <f t="shared" si="1"/>
        <v/>
      </c>
      <c r="AB43" s="3" t="e">
        <f t="shared" si="7"/>
        <v>#N/A</v>
      </c>
      <c r="AC43" s="3" t="e">
        <f t="shared" si="2"/>
        <v>#N/A</v>
      </c>
      <c r="AD43" s="3" t="str">
        <f t="shared" si="3"/>
        <v/>
      </c>
      <c r="AE43" s="3" t="str">
        <f t="shared" si="4"/>
        <v/>
      </c>
      <c r="AF43" s="5"/>
      <c r="AG43" s="5"/>
      <c r="AH43" s="241"/>
      <c r="AJ43" s="1" t="s">
        <v>138</v>
      </c>
    </row>
    <row r="44" spans="1:36" s="1" customFormat="1" ht="13.5" customHeight="1">
      <c r="A44" s="13">
        <v>27</v>
      </c>
      <c r="B44" s="42"/>
      <c r="C44" s="41"/>
      <c r="D44" s="41"/>
      <c r="E44" s="41"/>
      <c r="F44" s="41"/>
      <c r="G44" s="175"/>
      <c r="H44" s="176"/>
      <c r="I44" s="176"/>
      <c r="J44" s="177"/>
      <c r="K44" s="41"/>
      <c r="L44" s="178"/>
      <c r="M44" s="176"/>
      <c r="N44" s="238"/>
      <c r="O44" s="238"/>
      <c r="P44" s="158"/>
      <c r="Q44" s="158"/>
      <c r="R44" s="38" t="str">
        <f t="shared" si="0"/>
        <v/>
      </c>
      <c r="S44" s="148" t="str">
        <f t="shared" si="5"/>
        <v/>
      </c>
      <c r="T44" s="160"/>
      <c r="U44" s="160"/>
      <c r="V44" s="39" t="str">
        <f t="shared" si="8"/>
        <v/>
      </c>
      <c r="W44" s="95"/>
      <c r="X44" s="95"/>
      <c r="Y44" s="264"/>
      <c r="Z44" s="116" t="str">
        <f t="shared" si="6"/>
        <v/>
      </c>
      <c r="AA44" s="150" t="str">
        <f t="shared" si="1"/>
        <v/>
      </c>
      <c r="AB44" s="3" t="e">
        <f t="shared" si="7"/>
        <v>#N/A</v>
      </c>
      <c r="AC44" s="3" t="e">
        <f t="shared" si="2"/>
        <v>#N/A</v>
      </c>
      <c r="AD44" s="3" t="str">
        <f t="shared" si="3"/>
        <v/>
      </c>
      <c r="AE44" s="3" t="str">
        <f t="shared" si="4"/>
        <v/>
      </c>
      <c r="AF44" s="5"/>
      <c r="AG44" s="5"/>
      <c r="AH44" s="241"/>
      <c r="AJ44" s="1" t="s">
        <v>139</v>
      </c>
    </row>
    <row r="45" spans="1:36" s="1" customFormat="1" ht="13.5" customHeight="1">
      <c r="A45" s="13">
        <v>28</v>
      </c>
      <c r="B45" s="42"/>
      <c r="C45" s="41"/>
      <c r="D45" s="41"/>
      <c r="E45" s="41"/>
      <c r="F45" s="41"/>
      <c r="G45" s="175"/>
      <c r="H45" s="176"/>
      <c r="I45" s="176"/>
      <c r="J45" s="177"/>
      <c r="K45" s="41"/>
      <c r="L45" s="178"/>
      <c r="M45" s="176"/>
      <c r="N45" s="238"/>
      <c r="O45" s="238"/>
      <c r="P45" s="158"/>
      <c r="Q45" s="158"/>
      <c r="R45" s="38" t="str">
        <f t="shared" si="0"/>
        <v/>
      </c>
      <c r="S45" s="148" t="str">
        <f t="shared" si="5"/>
        <v/>
      </c>
      <c r="T45" s="160"/>
      <c r="U45" s="160"/>
      <c r="V45" s="39" t="str">
        <f t="shared" si="8"/>
        <v/>
      </c>
      <c r="W45" s="95"/>
      <c r="X45" s="95"/>
      <c r="Y45" s="264"/>
      <c r="Z45" s="116" t="str">
        <f t="shared" si="6"/>
        <v/>
      </c>
      <c r="AA45" s="150" t="str">
        <f t="shared" si="1"/>
        <v/>
      </c>
      <c r="AB45" s="3" t="e">
        <f t="shared" si="7"/>
        <v>#N/A</v>
      </c>
      <c r="AC45" s="3" t="e">
        <f t="shared" si="2"/>
        <v>#N/A</v>
      </c>
      <c r="AD45" s="3" t="str">
        <f t="shared" si="3"/>
        <v/>
      </c>
      <c r="AE45" s="3" t="str">
        <f t="shared" si="4"/>
        <v/>
      </c>
      <c r="AF45" s="5"/>
      <c r="AG45" s="5"/>
      <c r="AH45" s="241"/>
      <c r="AJ45" s="1" t="s">
        <v>140</v>
      </c>
    </row>
    <row r="46" spans="1:36" s="1" customFormat="1" ht="13.5" customHeight="1">
      <c r="A46" s="13">
        <v>29</v>
      </c>
      <c r="B46" s="42"/>
      <c r="C46" s="41"/>
      <c r="D46" s="41"/>
      <c r="E46" s="41"/>
      <c r="F46" s="41"/>
      <c r="G46" s="175"/>
      <c r="H46" s="176"/>
      <c r="I46" s="176"/>
      <c r="J46" s="177"/>
      <c r="K46" s="41"/>
      <c r="L46" s="178"/>
      <c r="M46" s="176"/>
      <c r="N46" s="238"/>
      <c r="O46" s="238"/>
      <c r="P46" s="158"/>
      <c r="Q46" s="158"/>
      <c r="R46" s="38" t="str">
        <f t="shared" si="0"/>
        <v/>
      </c>
      <c r="S46" s="148" t="str">
        <f t="shared" si="5"/>
        <v/>
      </c>
      <c r="T46" s="160"/>
      <c r="U46" s="160"/>
      <c r="V46" s="39" t="str">
        <f t="shared" si="8"/>
        <v/>
      </c>
      <c r="W46" s="95"/>
      <c r="X46" s="95"/>
      <c r="Y46" s="264"/>
      <c r="Z46" s="116" t="str">
        <f t="shared" si="6"/>
        <v/>
      </c>
      <c r="AA46" s="150" t="str">
        <f t="shared" si="1"/>
        <v/>
      </c>
      <c r="AB46" s="3" t="e">
        <f t="shared" si="7"/>
        <v>#N/A</v>
      </c>
      <c r="AC46" s="3" t="e">
        <f t="shared" si="2"/>
        <v>#N/A</v>
      </c>
      <c r="AD46" s="3" t="str">
        <f t="shared" si="3"/>
        <v/>
      </c>
      <c r="AE46" s="3" t="str">
        <f t="shared" si="4"/>
        <v/>
      </c>
      <c r="AF46" s="5"/>
      <c r="AG46" s="5"/>
      <c r="AH46" s="241"/>
      <c r="AJ46" s="1" t="s">
        <v>141</v>
      </c>
    </row>
    <row r="47" spans="1:36" s="1" customFormat="1" ht="13.5" customHeight="1">
      <c r="A47" s="13">
        <v>30</v>
      </c>
      <c r="B47" s="42"/>
      <c r="C47" s="41"/>
      <c r="D47" s="41"/>
      <c r="E47" s="41"/>
      <c r="F47" s="41"/>
      <c r="G47" s="175"/>
      <c r="H47" s="176"/>
      <c r="I47" s="176"/>
      <c r="J47" s="177"/>
      <c r="K47" s="41"/>
      <c r="L47" s="178"/>
      <c r="M47" s="176"/>
      <c r="N47" s="238"/>
      <c r="O47" s="238"/>
      <c r="P47" s="158"/>
      <c r="Q47" s="158"/>
      <c r="R47" s="38" t="str">
        <f t="shared" si="0"/>
        <v/>
      </c>
      <c r="S47" s="148" t="str">
        <f t="shared" si="5"/>
        <v/>
      </c>
      <c r="T47" s="160"/>
      <c r="U47" s="160"/>
      <c r="V47" s="39" t="str">
        <f t="shared" si="8"/>
        <v/>
      </c>
      <c r="W47" s="95"/>
      <c r="X47" s="95"/>
      <c r="Y47" s="264"/>
      <c r="Z47" s="116" t="str">
        <f t="shared" si="6"/>
        <v/>
      </c>
      <c r="AA47" s="150" t="str">
        <f t="shared" si="1"/>
        <v/>
      </c>
      <c r="AB47" s="3" t="e">
        <f t="shared" si="7"/>
        <v>#N/A</v>
      </c>
      <c r="AC47" s="3" t="e">
        <f t="shared" si="2"/>
        <v>#N/A</v>
      </c>
      <c r="AD47" s="3" t="str">
        <f t="shared" si="3"/>
        <v/>
      </c>
      <c r="AE47" s="3" t="str">
        <f t="shared" si="4"/>
        <v/>
      </c>
      <c r="AF47" s="5"/>
      <c r="AG47" s="5"/>
      <c r="AH47" s="241"/>
      <c r="AJ47" s="1" t="s">
        <v>142</v>
      </c>
    </row>
    <row r="48" spans="1:36" s="1" customFormat="1" ht="13.5" customHeight="1">
      <c r="A48" s="13">
        <v>31</v>
      </c>
      <c r="B48" s="42"/>
      <c r="C48" s="41"/>
      <c r="D48" s="41"/>
      <c r="E48" s="41"/>
      <c r="F48" s="41"/>
      <c r="G48" s="175"/>
      <c r="H48" s="176"/>
      <c r="I48" s="176"/>
      <c r="J48" s="177"/>
      <c r="K48" s="41"/>
      <c r="L48" s="178"/>
      <c r="M48" s="176"/>
      <c r="N48" s="238"/>
      <c r="O48" s="238"/>
      <c r="P48" s="158"/>
      <c r="Q48" s="158"/>
      <c r="R48" s="38" t="str">
        <f t="shared" si="0"/>
        <v/>
      </c>
      <c r="S48" s="148" t="str">
        <f t="shared" si="5"/>
        <v/>
      </c>
      <c r="T48" s="160"/>
      <c r="U48" s="160"/>
      <c r="V48" s="39" t="str">
        <f t="shared" si="8"/>
        <v/>
      </c>
      <c r="W48" s="95"/>
      <c r="X48" s="95"/>
      <c r="Y48" s="264"/>
      <c r="Z48" s="116" t="str">
        <f t="shared" si="6"/>
        <v/>
      </c>
      <c r="AA48" s="150" t="str">
        <f t="shared" si="1"/>
        <v/>
      </c>
      <c r="AB48" s="3" t="e">
        <f t="shared" si="7"/>
        <v>#N/A</v>
      </c>
      <c r="AC48" s="3" t="e">
        <f t="shared" si="2"/>
        <v>#N/A</v>
      </c>
      <c r="AD48" s="3" t="str">
        <f t="shared" si="3"/>
        <v/>
      </c>
      <c r="AE48" s="3" t="str">
        <f t="shared" si="4"/>
        <v/>
      </c>
      <c r="AF48" s="5"/>
      <c r="AG48" s="5"/>
      <c r="AH48" s="241"/>
      <c r="AJ48" s="1" t="s">
        <v>143</v>
      </c>
    </row>
    <row r="49" spans="1:36" s="1" customFormat="1" ht="13.5" customHeight="1">
      <c r="A49" s="13">
        <v>32</v>
      </c>
      <c r="B49" s="42"/>
      <c r="C49" s="41"/>
      <c r="D49" s="41"/>
      <c r="E49" s="41"/>
      <c r="F49" s="41"/>
      <c r="G49" s="175"/>
      <c r="H49" s="176"/>
      <c r="I49" s="176"/>
      <c r="J49" s="177"/>
      <c r="K49" s="41"/>
      <c r="L49" s="178"/>
      <c r="M49" s="176"/>
      <c r="N49" s="238"/>
      <c r="O49" s="238"/>
      <c r="P49" s="158"/>
      <c r="Q49" s="158"/>
      <c r="R49" s="38" t="str">
        <f t="shared" si="0"/>
        <v/>
      </c>
      <c r="S49" s="148" t="str">
        <f t="shared" si="5"/>
        <v/>
      </c>
      <c r="T49" s="160"/>
      <c r="U49" s="160"/>
      <c r="V49" s="39" t="str">
        <f t="shared" si="8"/>
        <v/>
      </c>
      <c r="W49" s="95"/>
      <c r="X49" s="95"/>
      <c r="Y49" s="264"/>
      <c r="Z49" s="116" t="str">
        <f t="shared" si="6"/>
        <v/>
      </c>
      <c r="AA49" s="150" t="str">
        <f t="shared" si="1"/>
        <v/>
      </c>
      <c r="AB49" s="3" t="e">
        <f t="shared" si="7"/>
        <v>#N/A</v>
      </c>
      <c r="AC49" s="3" t="e">
        <f t="shared" si="2"/>
        <v>#N/A</v>
      </c>
      <c r="AD49" s="3" t="str">
        <f t="shared" si="3"/>
        <v/>
      </c>
      <c r="AE49" s="3" t="str">
        <f t="shared" si="4"/>
        <v/>
      </c>
      <c r="AF49" s="5"/>
      <c r="AG49" s="5"/>
      <c r="AH49" s="241"/>
      <c r="AJ49" s="1" t="s">
        <v>144</v>
      </c>
    </row>
    <row r="50" spans="1:36" s="1" customFormat="1" ht="13.5" customHeight="1">
      <c r="A50" s="13">
        <v>33</v>
      </c>
      <c r="B50" s="42"/>
      <c r="C50" s="41"/>
      <c r="D50" s="41"/>
      <c r="E50" s="41"/>
      <c r="F50" s="41"/>
      <c r="G50" s="175"/>
      <c r="H50" s="176"/>
      <c r="I50" s="176"/>
      <c r="J50" s="177"/>
      <c r="K50" s="41"/>
      <c r="L50" s="178"/>
      <c r="M50" s="176"/>
      <c r="N50" s="238"/>
      <c r="O50" s="238"/>
      <c r="P50" s="158"/>
      <c r="Q50" s="158"/>
      <c r="R50" s="38" t="str">
        <f t="shared" ref="R50:R67" si="9">IF(ISBLANK(K50)=TRUE,IF(N50&gt;0,"エラー",""),IF(ISNUMBER(AC50)=TRUE,AC50,"エラー"))</f>
        <v/>
      </c>
      <c r="S50" s="148" t="str">
        <f t="shared" si="5"/>
        <v/>
      </c>
      <c r="T50" s="160"/>
      <c r="U50" s="160"/>
      <c r="V50" s="39" t="str">
        <f t="shared" si="8"/>
        <v/>
      </c>
      <c r="W50" s="95"/>
      <c r="X50" s="95"/>
      <c r="Y50" s="264"/>
      <c r="Z50" s="116" t="str">
        <f t="shared" si="6"/>
        <v/>
      </c>
      <c r="AA50" s="150" t="str">
        <f t="shared" si="1"/>
        <v/>
      </c>
      <c r="AB50" s="3" t="e">
        <f t="shared" si="7"/>
        <v>#N/A</v>
      </c>
      <c r="AC50" s="3" t="e">
        <f t="shared" ref="AC50:AC67" si="10">VLOOKUP(AB50,排出係数表ＣＯ２,2,FALSE)</f>
        <v>#N/A</v>
      </c>
      <c r="AD50" s="3" t="str">
        <f t="shared" ref="AD50:AD67" si="11">IF(OR(W50=1,W50=3,K50=""),"",X50)</f>
        <v/>
      </c>
      <c r="AE50" s="3" t="str">
        <f t="shared" ref="AE50:AE67" si="12">IF(AND(X50=1,W50&lt;&gt;"",K50&lt;&gt;""),W50,"")</f>
        <v/>
      </c>
      <c r="AF50" s="5"/>
      <c r="AG50" s="5"/>
      <c r="AH50" s="241"/>
      <c r="AJ50" s="1" t="s">
        <v>145</v>
      </c>
    </row>
    <row r="51" spans="1:36" s="1" customFormat="1" ht="13.5" customHeight="1">
      <c r="A51" s="13">
        <v>34</v>
      </c>
      <c r="B51" s="42"/>
      <c r="C51" s="41"/>
      <c r="D51" s="41"/>
      <c r="E51" s="41"/>
      <c r="F51" s="41"/>
      <c r="G51" s="175"/>
      <c r="H51" s="176"/>
      <c r="I51" s="176"/>
      <c r="J51" s="177"/>
      <c r="K51" s="41"/>
      <c r="L51" s="178"/>
      <c r="M51" s="176"/>
      <c r="N51" s="238"/>
      <c r="O51" s="238"/>
      <c r="P51" s="158"/>
      <c r="Q51" s="158"/>
      <c r="R51" s="38" t="str">
        <f t="shared" si="9"/>
        <v/>
      </c>
      <c r="S51" s="148" t="str">
        <f t="shared" si="5"/>
        <v/>
      </c>
      <c r="T51" s="160"/>
      <c r="U51" s="160"/>
      <c r="V51" s="39" t="str">
        <f t="shared" si="8"/>
        <v/>
      </c>
      <c r="W51" s="95"/>
      <c r="X51" s="95"/>
      <c r="Y51" s="264"/>
      <c r="Z51" s="116" t="str">
        <f t="shared" si="6"/>
        <v/>
      </c>
      <c r="AA51" s="150" t="str">
        <f t="shared" si="1"/>
        <v/>
      </c>
      <c r="AB51" s="3" t="e">
        <f t="shared" si="7"/>
        <v>#N/A</v>
      </c>
      <c r="AC51" s="3" t="e">
        <f t="shared" si="10"/>
        <v>#N/A</v>
      </c>
      <c r="AD51" s="3" t="str">
        <f t="shared" si="11"/>
        <v/>
      </c>
      <c r="AE51" s="3" t="str">
        <f t="shared" si="12"/>
        <v/>
      </c>
      <c r="AH51" s="241"/>
      <c r="AJ51" s="1" t="s">
        <v>146</v>
      </c>
    </row>
    <row r="52" spans="1:36" s="1" customFormat="1" ht="13.5" customHeight="1">
      <c r="A52" s="13">
        <v>35</v>
      </c>
      <c r="B52" s="42"/>
      <c r="C52" s="41"/>
      <c r="D52" s="41"/>
      <c r="E52" s="41"/>
      <c r="F52" s="41"/>
      <c r="G52" s="175"/>
      <c r="H52" s="176"/>
      <c r="I52" s="176"/>
      <c r="J52" s="177"/>
      <c r="K52" s="41"/>
      <c r="L52" s="178"/>
      <c r="M52" s="176"/>
      <c r="N52" s="238"/>
      <c r="O52" s="238"/>
      <c r="P52" s="158"/>
      <c r="Q52" s="158"/>
      <c r="R52" s="38" t="str">
        <f t="shared" si="9"/>
        <v/>
      </c>
      <c r="S52" s="148" t="str">
        <f t="shared" si="5"/>
        <v/>
      </c>
      <c r="T52" s="160"/>
      <c r="U52" s="160"/>
      <c r="V52" s="39" t="str">
        <f t="shared" si="8"/>
        <v/>
      </c>
      <c r="W52" s="95"/>
      <c r="X52" s="95"/>
      <c r="Y52" s="264"/>
      <c r="Z52" s="116" t="str">
        <f t="shared" si="6"/>
        <v/>
      </c>
      <c r="AA52" s="150" t="str">
        <f t="shared" si="1"/>
        <v/>
      </c>
      <c r="AB52" s="3" t="e">
        <f t="shared" si="7"/>
        <v>#N/A</v>
      </c>
      <c r="AC52" s="3" t="e">
        <f t="shared" si="10"/>
        <v>#N/A</v>
      </c>
      <c r="AD52" s="3" t="str">
        <f t="shared" si="11"/>
        <v/>
      </c>
      <c r="AE52" s="3" t="str">
        <f t="shared" si="12"/>
        <v/>
      </c>
      <c r="AH52" s="241"/>
      <c r="AJ52" s="1" t="s">
        <v>147</v>
      </c>
    </row>
    <row r="53" spans="1:36" s="1" customFormat="1" ht="13.5" customHeight="1">
      <c r="A53" s="13">
        <v>36</v>
      </c>
      <c r="B53" s="42"/>
      <c r="C53" s="41"/>
      <c r="D53" s="41"/>
      <c r="E53" s="41"/>
      <c r="F53" s="41"/>
      <c r="G53" s="175"/>
      <c r="H53" s="176"/>
      <c r="I53" s="176"/>
      <c r="J53" s="177"/>
      <c r="K53" s="41"/>
      <c r="L53" s="178"/>
      <c r="M53" s="176"/>
      <c r="N53" s="238"/>
      <c r="O53" s="238"/>
      <c r="P53" s="158"/>
      <c r="Q53" s="158"/>
      <c r="R53" s="38" t="str">
        <f t="shared" si="9"/>
        <v/>
      </c>
      <c r="S53" s="148" t="str">
        <f t="shared" si="5"/>
        <v/>
      </c>
      <c r="T53" s="160"/>
      <c r="U53" s="160"/>
      <c r="V53" s="39" t="str">
        <f t="shared" si="8"/>
        <v/>
      </c>
      <c r="W53" s="95"/>
      <c r="X53" s="95"/>
      <c r="Y53" s="264"/>
      <c r="Z53" s="116" t="str">
        <f t="shared" si="6"/>
        <v/>
      </c>
      <c r="AA53" s="150" t="str">
        <f t="shared" si="1"/>
        <v/>
      </c>
      <c r="AB53" s="3" t="e">
        <f t="shared" si="7"/>
        <v>#N/A</v>
      </c>
      <c r="AC53" s="3" t="e">
        <f t="shared" si="10"/>
        <v>#N/A</v>
      </c>
      <c r="AD53" s="3" t="str">
        <f t="shared" si="11"/>
        <v/>
      </c>
      <c r="AE53" s="3" t="str">
        <f t="shared" si="12"/>
        <v/>
      </c>
      <c r="AH53" s="241"/>
      <c r="AJ53" s="1" t="s">
        <v>148</v>
      </c>
    </row>
    <row r="54" spans="1:36" s="1" customFormat="1" ht="13.5" customHeight="1">
      <c r="A54" s="13">
        <v>37</v>
      </c>
      <c r="B54" s="42"/>
      <c r="C54" s="41"/>
      <c r="D54" s="41"/>
      <c r="E54" s="41"/>
      <c r="F54" s="41"/>
      <c r="G54" s="175"/>
      <c r="H54" s="176"/>
      <c r="I54" s="176"/>
      <c r="J54" s="177"/>
      <c r="K54" s="41"/>
      <c r="L54" s="178"/>
      <c r="M54" s="176"/>
      <c r="N54" s="238"/>
      <c r="O54" s="238"/>
      <c r="P54" s="158"/>
      <c r="Q54" s="158"/>
      <c r="R54" s="38" t="str">
        <f t="shared" si="9"/>
        <v/>
      </c>
      <c r="S54" s="148" t="str">
        <f t="shared" si="5"/>
        <v/>
      </c>
      <c r="T54" s="160"/>
      <c r="U54" s="160"/>
      <c r="V54" s="39" t="str">
        <f t="shared" si="8"/>
        <v/>
      </c>
      <c r="W54" s="95"/>
      <c r="X54" s="95"/>
      <c r="Y54" s="264"/>
      <c r="Z54" s="116" t="str">
        <f t="shared" si="6"/>
        <v/>
      </c>
      <c r="AA54" s="150" t="str">
        <f t="shared" si="1"/>
        <v/>
      </c>
      <c r="AB54" s="3" t="e">
        <f t="shared" si="7"/>
        <v>#N/A</v>
      </c>
      <c r="AC54" s="3" t="e">
        <f t="shared" si="10"/>
        <v>#N/A</v>
      </c>
      <c r="AD54" s="3" t="str">
        <f t="shared" si="11"/>
        <v/>
      </c>
      <c r="AE54" s="3" t="str">
        <f t="shared" si="12"/>
        <v/>
      </c>
      <c r="AH54" s="241"/>
      <c r="AJ54" s="1" t="s">
        <v>149</v>
      </c>
    </row>
    <row r="55" spans="1:36" s="1" customFormat="1" ht="13.5" customHeight="1">
      <c r="A55" s="13">
        <v>38</v>
      </c>
      <c r="B55" s="42"/>
      <c r="C55" s="41"/>
      <c r="D55" s="41"/>
      <c r="E55" s="41"/>
      <c r="F55" s="41"/>
      <c r="G55" s="175"/>
      <c r="H55" s="176"/>
      <c r="I55" s="176"/>
      <c r="J55" s="177"/>
      <c r="K55" s="41"/>
      <c r="L55" s="178"/>
      <c r="M55" s="176"/>
      <c r="N55" s="238"/>
      <c r="O55" s="238"/>
      <c r="P55" s="158"/>
      <c r="Q55" s="158"/>
      <c r="R55" s="38" t="str">
        <f t="shared" si="9"/>
        <v/>
      </c>
      <c r="S55" s="148" t="str">
        <f t="shared" si="5"/>
        <v/>
      </c>
      <c r="T55" s="160"/>
      <c r="U55" s="160"/>
      <c r="V55" s="39" t="str">
        <f t="shared" si="8"/>
        <v/>
      </c>
      <c r="W55" s="95"/>
      <c r="X55" s="95"/>
      <c r="Y55" s="264"/>
      <c r="Z55" s="116" t="str">
        <f t="shared" si="6"/>
        <v/>
      </c>
      <c r="AA55" s="150" t="str">
        <f t="shared" si="1"/>
        <v/>
      </c>
      <c r="AB55" s="3" t="e">
        <f t="shared" si="7"/>
        <v>#N/A</v>
      </c>
      <c r="AC55" s="3" t="e">
        <f t="shared" si="10"/>
        <v>#N/A</v>
      </c>
      <c r="AD55" s="3" t="str">
        <f t="shared" si="11"/>
        <v/>
      </c>
      <c r="AE55" s="3" t="str">
        <f t="shared" si="12"/>
        <v/>
      </c>
      <c r="AH55" s="241"/>
      <c r="AJ55" s="1" t="s">
        <v>150</v>
      </c>
    </row>
    <row r="56" spans="1:36" s="1" customFormat="1" ht="13.5" customHeight="1">
      <c r="A56" s="13">
        <v>39</v>
      </c>
      <c r="B56" s="42"/>
      <c r="C56" s="41"/>
      <c r="D56" s="41"/>
      <c r="E56" s="41"/>
      <c r="F56" s="41"/>
      <c r="G56" s="175"/>
      <c r="H56" s="176"/>
      <c r="I56" s="176"/>
      <c r="J56" s="177"/>
      <c r="K56" s="41"/>
      <c r="L56" s="178"/>
      <c r="M56" s="176"/>
      <c r="N56" s="238"/>
      <c r="O56" s="238"/>
      <c r="P56" s="158"/>
      <c r="Q56" s="158"/>
      <c r="R56" s="38" t="str">
        <f t="shared" si="9"/>
        <v/>
      </c>
      <c r="S56" s="148" t="str">
        <f t="shared" si="5"/>
        <v/>
      </c>
      <c r="T56" s="160"/>
      <c r="U56" s="160"/>
      <c r="V56" s="39" t="str">
        <f t="shared" si="8"/>
        <v/>
      </c>
      <c r="W56" s="95"/>
      <c r="X56" s="95"/>
      <c r="Y56" s="264"/>
      <c r="Z56" s="116" t="str">
        <f t="shared" si="6"/>
        <v/>
      </c>
      <c r="AA56" s="150" t="str">
        <f t="shared" si="1"/>
        <v/>
      </c>
      <c r="AB56" s="3" t="e">
        <f t="shared" si="7"/>
        <v>#N/A</v>
      </c>
      <c r="AC56" s="3" t="e">
        <f t="shared" si="10"/>
        <v>#N/A</v>
      </c>
      <c r="AD56" s="3" t="str">
        <f t="shared" si="11"/>
        <v/>
      </c>
      <c r="AE56" s="3" t="str">
        <f t="shared" si="12"/>
        <v/>
      </c>
      <c r="AH56" s="241"/>
      <c r="AJ56" s="1" t="s">
        <v>151</v>
      </c>
    </row>
    <row r="57" spans="1:36" s="1" customFormat="1" ht="13.5" customHeight="1">
      <c r="A57" s="13">
        <v>40</v>
      </c>
      <c r="B57" s="42"/>
      <c r="C57" s="41"/>
      <c r="D57" s="41"/>
      <c r="E57" s="41"/>
      <c r="F57" s="41"/>
      <c r="G57" s="175"/>
      <c r="H57" s="176"/>
      <c r="I57" s="176"/>
      <c r="J57" s="177"/>
      <c r="K57" s="41"/>
      <c r="L57" s="178"/>
      <c r="M57" s="176"/>
      <c r="N57" s="238"/>
      <c r="O57" s="238"/>
      <c r="P57" s="158"/>
      <c r="Q57" s="158"/>
      <c r="R57" s="38" t="str">
        <f t="shared" si="9"/>
        <v/>
      </c>
      <c r="S57" s="148" t="str">
        <f t="shared" si="5"/>
        <v/>
      </c>
      <c r="T57" s="160"/>
      <c r="U57" s="160"/>
      <c r="V57" s="39" t="str">
        <f t="shared" si="8"/>
        <v/>
      </c>
      <c r="W57" s="95"/>
      <c r="X57" s="95"/>
      <c r="Y57" s="264"/>
      <c r="Z57" s="116" t="str">
        <f t="shared" si="6"/>
        <v/>
      </c>
      <c r="AA57" s="150" t="str">
        <f t="shared" si="1"/>
        <v/>
      </c>
      <c r="AB57" s="3" t="e">
        <f t="shared" si="7"/>
        <v>#N/A</v>
      </c>
      <c r="AC57" s="3" t="e">
        <f t="shared" si="10"/>
        <v>#N/A</v>
      </c>
      <c r="AD57" s="3" t="str">
        <f t="shared" si="11"/>
        <v/>
      </c>
      <c r="AE57" s="3" t="str">
        <f t="shared" si="12"/>
        <v/>
      </c>
      <c r="AH57" s="241"/>
      <c r="AJ57" s="1" t="s">
        <v>152</v>
      </c>
    </row>
    <row r="58" spans="1:36" s="1" customFormat="1" ht="13.5" customHeight="1">
      <c r="A58" s="13">
        <v>41</v>
      </c>
      <c r="B58" s="42"/>
      <c r="C58" s="41"/>
      <c r="D58" s="41"/>
      <c r="E58" s="41"/>
      <c r="F58" s="41"/>
      <c r="G58" s="175"/>
      <c r="H58" s="176"/>
      <c r="I58" s="176"/>
      <c r="J58" s="177"/>
      <c r="K58" s="41"/>
      <c r="L58" s="178"/>
      <c r="M58" s="176"/>
      <c r="N58" s="238"/>
      <c r="O58" s="238"/>
      <c r="P58" s="158"/>
      <c r="Q58" s="158"/>
      <c r="R58" s="38" t="str">
        <f t="shared" si="9"/>
        <v/>
      </c>
      <c r="S58" s="148" t="str">
        <f t="shared" si="5"/>
        <v/>
      </c>
      <c r="T58" s="160"/>
      <c r="U58" s="160"/>
      <c r="V58" s="39" t="str">
        <f t="shared" si="8"/>
        <v/>
      </c>
      <c r="W58" s="95"/>
      <c r="X58" s="95"/>
      <c r="Y58" s="264"/>
      <c r="Z58" s="116" t="str">
        <f t="shared" si="6"/>
        <v/>
      </c>
      <c r="AA58" s="150" t="str">
        <f t="shared" si="1"/>
        <v/>
      </c>
      <c r="AB58" s="3" t="e">
        <f t="shared" si="7"/>
        <v>#N/A</v>
      </c>
      <c r="AC58" s="3" t="e">
        <f t="shared" si="10"/>
        <v>#N/A</v>
      </c>
      <c r="AD58" s="3" t="str">
        <f t="shared" si="11"/>
        <v/>
      </c>
      <c r="AE58" s="3" t="str">
        <f t="shared" si="12"/>
        <v/>
      </c>
      <c r="AH58" s="241"/>
      <c r="AJ58" s="1" t="s">
        <v>153</v>
      </c>
    </row>
    <row r="59" spans="1:36" s="1" customFormat="1" ht="13.5" customHeight="1">
      <c r="A59" s="13">
        <v>42</v>
      </c>
      <c r="B59" s="42"/>
      <c r="C59" s="41"/>
      <c r="D59" s="41"/>
      <c r="E59" s="41"/>
      <c r="F59" s="41"/>
      <c r="G59" s="175"/>
      <c r="H59" s="176"/>
      <c r="I59" s="176"/>
      <c r="J59" s="177"/>
      <c r="K59" s="41"/>
      <c r="L59" s="178"/>
      <c r="M59" s="176"/>
      <c r="N59" s="238"/>
      <c r="O59" s="238"/>
      <c r="P59" s="158"/>
      <c r="Q59" s="158"/>
      <c r="R59" s="38" t="str">
        <f t="shared" si="9"/>
        <v/>
      </c>
      <c r="S59" s="148" t="str">
        <f t="shared" si="5"/>
        <v/>
      </c>
      <c r="T59" s="160"/>
      <c r="U59" s="160"/>
      <c r="V59" s="39" t="str">
        <f t="shared" si="8"/>
        <v/>
      </c>
      <c r="W59" s="95"/>
      <c r="X59" s="95"/>
      <c r="Y59" s="264"/>
      <c r="Z59" s="116" t="str">
        <f t="shared" si="6"/>
        <v/>
      </c>
      <c r="AA59" s="150" t="str">
        <f t="shared" si="1"/>
        <v/>
      </c>
      <c r="AB59" s="3" t="e">
        <f t="shared" si="7"/>
        <v>#N/A</v>
      </c>
      <c r="AC59" s="3" t="e">
        <f t="shared" si="10"/>
        <v>#N/A</v>
      </c>
      <c r="AD59" s="3" t="str">
        <f t="shared" si="11"/>
        <v/>
      </c>
      <c r="AE59" s="3" t="str">
        <f t="shared" si="12"/>
        <v/>
      </c>
      <c r="AH59" s="241"/>
      <c r="AJ59" s="1" t="s">
        <v>154</v>
      </c>
    </row>
    <row r="60" spans="1:36" s="1" customFormat="1" ht="13.5" customHeight="1">
      <c r="A60" s="13">
        <v>43</v>
      </c>
      <c r="B60" s="42"/>
      <c r="C60" s="41"/>
      <c r="D60" s="41"/>
      <c r="E60" s="41"/>
      <c r="F60" s="41"/>
      <c r="G60" s="175"/>
      <c r="H60" s="176"/>
      <c r="I60" s="176"/>
      <c r="J60" s="177"/>
      <c r="K60" s="41"/>
      <c r="L60" s="178"/>
      <c r="M60" s="176"/>
      <c r="N60" s="238"/>
      <c r="O60" s="238"/>
      <c r="P60" s="158"/>
      <c r="Q60" s="158"/>
      <c r="R60" s="38" t="str">
        <f t="shared" si="9"/>
        <v/>
      </c>
      <c r="S60" s="148" t="str">
        <f t="shared" si="5"/>
        <v/>
      </c>
      <c r="T60" s="160"/>
      <c r="U60" s="160"/>
      <c r="V60" s="39" t="str">
        <f t="shared" si="8"/>
        <v/>
      </c>
      <c r="W60" s="95"/>
      <c r="X60" s="95"/>
      <c r="Y60" s="264"/>
      <c r="Z60" s="116" t="str">
        <f t="shared" si="6"/>
        <v/>
      </c>
      <c r="AA60" s="150" t="str">
        <f t="shared" si="1"/>
        <v/>
      </c>
      <c r="AB60" s="3" t="e">
        <f t="shared" si="7"/>
        <v>#N/A</v>
      </c>
      <c r="AC60" s="3" t="e">
        <f t="shared" si="10"/>
        <v>#N/A</v>
      </c>
      <c r="AD60" s="3" t="str">
        <f t="shared" si="11"/>
        <v/>
      </c>
      <c r="AE60" s="3" t="str">
        <f t="shared" si="12"/>
        <v/>
      </c>
      <c r="AH60" s="241"/>
      <c r="AJ60" s="1" t="s">
        <v>155</v>
      </c>
    </row>
    <row r="61" spans="1:36" s="1" customFormat="1" ht="13.5" customHeight="1">
      <c r="A61" s="13">
        <v>44</v>
      </c>
      <c r="B61" s="42"/>
      <c r="C61" s="41"/>
      <c r="D61" s="41"/>
      <c r="E61" s="41"/>
      <c r="F61" s="41"/>
      <c r="G61" s="175"/>
      <c r="H61" s="176"/>
      <c r="I61" s="176"/>
      <c r="J61" s="177"/>
      <c r="K61" s="41"/>
      <c r="L61" s="178"/>
      <c r="M61" s="176"/>
      <c r="N61" s="238"/>
      <c r="O61" s="238"/>
      <c r="P61" s="158"/>
      <c r="Q61" s="158"/>
      <c r="R61" s="38" t="str">
        <f t="shared" si="9"/>
        <v/>
      </c>
      <c r="S61" s="148" t="str">
        <f t="shared" si="5"/>
        <v/>
      </c>
      <c r="T61" s="160"/>
      <c r="U61" s="160"/>
      <c r="V61" s="39" t="str">
        <f t="shared" si="8"/>
        <v/>
      </c>
      <c r="W61" s="95"/>
      <c r="X61" s="95"/>
      <c r="Y61" s="264"/>
      <c r="Z61" s="116" t="str">
        <f t="shared" si="6"/>
        <v/>
      </c>
      <c r="AA61" s="150" t="str">
        <f t="shared" si="1"/>
        <v/>
      </c>
      <c r="AB61" s="3" t="e">
        <f t="shared" si="7"/>
        <v>#N/A</v>
      </c>
      <c r="AC61" s="3" t="e">
        <f t="shared" si="10"/>
        <v>#N/A</v>
      </c>
      <c r="AD61" s="3" t="str">
        <f t="shared" si="11"/>
        <v/>
      </c>
      <c r="AE61" s="3" t="str">
        <f t="shared" si="12"/>
        <v/>
      </c>
      <c r="AH61" s="241"/>
      <c r="AJ61" s="1" t="s">
        <v>156</v>
      </c>
    </row>
    <row r="62" spans="1:36" s="1" customFormat="1" ht="13.5" customHeight="1">
      <c r="A62" s="13">
        <v>45</v>
      </c>
      <c r="B62" s="42"/>
      <c r="C62" s="41"/>
      <c r="D62" s="41"/>
      <c r="E62" s="41"/>
      <c r="F62" s="41"/>
      <c r="G62" s="175"/>
      <c r="H62" s="176"/>
      <c r="I62" s="176"/>
      <c r="J62" s="177"/>
      <c r="K62" s="41"/>
      <c r="L62" s="178"/>
      <c r="M62" s="176"/>
      <c r="N62" s="238"/>
      <c r="O62" s="238"/>
      <c r="P62" s="158"/>
      <c r="Q62" s="158"/>
      <c r="R62" s="38" t="str">
        <f t="shared" si="9"/>
        <v/>
      </c>
      <c r="S62" s="148" t="str">
        <f t="shared" si="5"/>
        <v/>
      </c>
      <c r="T62" s="160"/>
      <c r="U62" s="160"/>
      <c r="V62" s="39" t="str">
        <f t="shared" si="8"/>
        <v/>
      </c>
      <c r="W62" s="95"/>
      <c r="X62" s="95"/>
      <c r="Y62" s="264"/>
      <c r="Z62" s="116" t="str">
        <f t="shared" si="6"/>
        <v/>
      </c>
      <c r="AA62" s="150" t="str">
        <f t="shared" si="1"/>
        <v/>
      </c>
      <c r="AB62" s="3" t="e">
        <f t="shared" si="7"/>
        <v>#N/A</v>
      </c>
      <c r="AC62" s="3" t="e">
        <f t="shared" si="10"/>
        <v>#N/A</v>
      </c>
      <c r="AD62" s="3" t="str">
        <f t="shared" si="11"/>
        <v/>
      </c>
      <c r="AE62" s="3" t="str">
        <f t="shared" si="12"/>
        <v/>
      </c>
      <c r="AH62" s="241"/>
      <c r="AJ62" s="1" t="s">
        <v>157</v>
      </c>
    </row>
    <row r="63" spans="1:36" s="1" customFormat="1" ht="13.5" customHeight="1">
      <c r="A63" s="13">
        <v>46</v>
      </c>
      <c r="B63" s="42"/>
      <c r="C63" s="41"/>
      <c r="D63" s="41"/>
      <c r="E63" s="41"/>
      <c r="F63" s="41"/>
      <c r="G63" s="175"/>
      <c r="H63" s="176"/>
      <c r="I63" s="176"/>
      <c r="J63" s="177"/>
      <c r="K63" s="41"/>
      <c r="L63" s="178"/>
      <c r="M63" s="176"/>
      <c r="N63" s="238"/>
      <c r="O63" s="238"/>
      <c r="P63" s="158"/>
      <c r="Q63" s="158"/>
      <c r="R63" s="38" t="str">
        <f t="shared" si="9"/>
        <v/>
      </c>
      <c r="S63" s="148" t="str">
        <f t="shared" si="5"/>
        <v/>
      </c>
      <c r="T63" s="160"/>
      <c r="U63" s="160"/>
      <c r="V63" s="39" t="str">
        <f t="shared" si="8"/>
        <v/>
      </c>
      <c r="W63" s="95"/>
      <c r="X63" s="95"/>
      <c r="Y63" s="264"/>
      <c r="Z63" s="116" t="str">
        <f t="shared" si="6"/>
        <v/>
      </c>
      <c r="AA63" s="150" t="str">
        <f t="shared" si="1"/>
        <v/>
      </c>
      <c r="AB63" s="3" t="e">
        <f t="shared" si="7"/>
        <v>#N/A</v>
      </c>
      <c r="AC63" s="3" t="e">
        <f t="shared" si="10"/>
        <v>#N/A</v>
      </c>
      <c r="AD63" s="3" t="str">
        <f t="shared" si="11"/>
        <v/>
      </c>
      <c r="AE63" s="3" t="str">
        <f t="shared" si="12"/>
        <v/>
      </c>
      <c r="AH63" s="241"/>
      <c r="AJ63" s="1" t="s">
        <v>158</v>
      </c>
    </row>
    <row r="64" spans="1:36" s="1" customFormat="1" ht="13.5" customHeight="1">
      <c r="A64" s="13">
        <v>47</v>
      </c>
      <c r="B64" s="42"/>
      <c r="C64" s="41"/>
      <c r="D64" s="41"/>
      <c r="E64" s="41"/>
      <c r="F64" s="41"/>
      <c r="G64" s="175"/>
      <c r="H64" s="176"/>
      <c r="I64" s="176"/>
      <c r="J64" s="177"/>
      <c r="K64" s="41"/>
      <c r="L64" s="178"/>
      <c r="M64" s="176"/>
      <c r="N64" s="238"/>
      <c r="O64" s="238"/>
      <c r="P64" s="158"/>
      <c r="Q64" s="158"/>
      <c r="R64" s="38" t="str">
        <f t="shared" si="9"/>
        <v/>
      </c>
      <c r="S64" s="148" t="str">
        <f t="shared" si="5"/>
        <v/>
      </c>
      <c r="T64" s="160"/>
      <c r="U64" s="160"/>
      <c r="V64" s="39" t="str">
        <f t="shared" si="8"/>
        <v/>
      </c>
      <c r="W64" s="95"/>
      <c r="X64" s="95"/>
      <c r="Y64" s="264"/>
      <c r="Z64" s="116" t="str">
        <f t="shared" si="6"/>
        <v/>
      </c>
      <c r="AA64" s="150" t="str">
        <f t="shared" si="1"/>
        <v/>
      </c>
      <c r="AB64" s="3" t="e">
        <f t="shared" si="7"/>
        <v>#N/A</v>
      </c>
      <c r="AC64" s="3" t="e">
        <f t="shared" si="10"/>
        <v>#N/A</v>
      </c>
      <c r="AD64" s="3" t="str">
        <f t="shared" si="11"/>
        <v/>
      </c>
      <c r="AE64" s="3" t="str">
        <f t="shared" si="12"/>
        <v/>
      </c>
      <c r="AH64" s="241"/>
      <c r="AJ64" s="1" t="s">
        <v>159</v>
      </c>
    </row>
    <row r="65" spans="1:36" s="1" customFormat="1" ht="13.5" customHeight="1">
      <c r="A65" s="13">
        <v>48</v>
      </c>
      <c r="B65" s="42"/>
      <c r="C65" s="41"/>
      <c r="D65" s="41"/>
      <c r="E65" s="41"/>
      <c r="F65" s="41"/>
      <c r="G65" s="175"/>
      <c r="H65" s="176"/>
      <c r="I65" s="176"/>
      <c r="J65" s="177"/>
      <c r="K65" s="41"/>
      <c r="L65" s="178"/>
      <c r="M65" s="176"/>
      <c r="N65" s="238"/>
      <c r="O65" s="238"/>
      <c r="P65" s="158"/>
      <c r="Q65" s="158"/>
      <c r="R65" s="38" t="str">
        <f t="shared" si="9"/>
        <v/>
      </c>
      <c r="S65" s="148" t="str">
        <f t="shared" si="5"/>
        <v/>
      </c>
      <c r="T65" s="160"/>
      <c r="U65" s="160"/>
      <c r="V65" s="39" t="str">
        <f t="shared" si="8"/>
        <v/>
      </c>
      <c r="W65" s="95"/>
      <c r="X65" s="95"/>
      <c r="Y65" s="264"/>
      <c r="Z65" s="116" t="str">
        <f t="shared" si="6"/>
        <v/>
      </c>
      <c r="AA65" s="150" t="str">
        <f t="shared" si="1"/>
        <v/>
      </c>
      <c r="AB65" s="3" t="e">
        <f t="shared" si="7"/>
        <v>#N/A</v>
      </c>
      <c r="AC65" s="3" t="e">
        <f t="shared" si="10"/>
        <v>#N/A</v>
      </c>
      <c r="AD65" s="3" t="str">
        <f t="shared" si="11"/>
        <v/>
      </c>
      <c r="AE65" s="3" t="str">
        <f t="shared" si="12"/>
        <v/>
      </c>
      <c r="AH65" s="241"/>
      <c r="AJ65" s="1" t="s">
        <v>160</v>
      </c>
    </row>
    <row r="66" spans="1:36" s="1" customFormat="1" ht="13.5" customHeight="1">
      <c r="A66" s="13">
        <v>49</v>
      </c>
      <c r="B66" s="42"/>
      <c r="C66" s="41"/>
      <c r="D66" s="41"/>
      <c r="E66" s="41"/>
      <c r="F66" s="41"/>
      <c r="G66" s="175"/>
      <c r="H66" s="176"/>
      <c r="I66" s="176"/>
      <c r="J66" s="177"/>
      <c r="K66" s="41"/>
      <c r="L66" s="178"/>
      <c r="M66" s="176"/>
      <c r="N66" s="238"/>
      <c r="O66" s="238"/>
      <c r="P66" s="158"/>
      <c r="Q66" s="158"/>
      <c r="R66" s="38" t="str">
        <f t="shared" si="9"/>
        <v/>
      </c>
      <c r="S66" s="148" t="str">
        <f t="shared" si="5"/>
        <v/>
      </c>
      <c r="T66" s="160"/>
      <c r="U66" s="160"/>
      <c r="V66" s="39" t="str">
        <f t="shared" si="8"/>
        <v/>
      </c>
      <c r="W66" s="95"/>
      <c r="X66" s="95"/>
      <c r="Y66" s="264"/>
      <c r="Z66" s="116" t="str">
        <f t="shared" si="6"/>
        <v/>
      </c>
      <c r="AA66" s="150" t="str">
        <f t="shared" si="1"/>
        <v/>
      </c>
      <c r="AB66" s="3" t="e">
        <f t="shared" si="7"/>
        <v>#N/A</v>
      </c>
      <c r="AC66" s="3" t="e">
        <f t="shared" si="10"/>
        <v>#N/A</v>
      </c>
      <c r="AD66" s="3" t="str">
        <f t="shared" si="11"/>
        <v/>
      </c>
      <c r="AE66" s="3" t="str">
        <f t="shared" si="12"/>
        <v/>
      </c>
      <c r="AH66" s="241"/>
    </row>
    <row r="67" spans="1:36" s="1" customFormat="1" ht="13.5" customHeight="1" thickBot="1">
      <c r="A67" s="52">
        <v>50</v>
      </c>
      <c r="B67" s="226"/>
      <c r="C67" s="227"/>
      <c r="D67" s="227"/>
      <c r="E67" s="227"/>
      <c r="F67" s="227"/>
      <c r="G67" s="228"/>
      <c r="H67" s="229"/>
      <c r="I67" s="229"/>
      <c r="J67" s="230"/>
      <c r="K67" s="227"/>
      <c r="L67" s="231"/>
      <c r="M67" s="229"/>
      <c r="N67" s="239"/>
      <c r="O67" s="239"/>
      <c r="P67" s="232"/>
      <c r="Q67" s="232"/>
      <c r="R67" s="233" t="str">
        <f t="shared" si="9"/>
        <v/>
      </c>
      <c r="S67" s="234" t="str">
        <f t="shared" si="5"/>
        <v/>
      </c>
      <c r="T67" s="235"/>
      <c r="U67" s="235"/>
      <c r="V67" s="236" t="str">
        <f t="shared" si="8"/>
        <v/>
      </c>
      <c r="W67" s="237"/>
      <c r="X67" s="237"/>
      <c r="Y67" s="265"/>
      <c r="Z67" s="116" t="str">
        <f t="shared" si="6"/>
        <v/>
      </c>
      <c r="AA67" s="150" t="str">
        <f t="shared" si="1"/>
        <v/>
      </c>
      <c r="AB67" s="3" t="e">
        <f t="shared" si="7"/>
        <v>#N/A</v>
      </c>
      <c r="AC67" s="3" t="e">
        <f t="shared" si="10"/>
        <v>#N/A</v>
      </c>
      <c r="AD67" s="3" t="str">
        <f t="shared" si="11"/>
        <v/>
      </c>
      <c r="AE67" s="3" t="str">
        <f t="shared" si="12"/>
        <v/>
      </c>
      <c r="AH67" s="241"/>
    </row>
    <row r="68" spans="1:36">
      <c r="T68" s="6"/>
      <c r="U68" s="6"/>
      <c r="V68" s="6"/>
      <c r="W68" s="6"/>
      <c r="X68" s="6"/>
      <c r="AF68" s="1"/>
      <c r="AG68" s="1"/>
      <c r="AH68" s="241"/>
    </row>
    <row r="69" spans="1:36">
      <c r="C69" s="69"/>
      <c r="M69" s="1"/>
      <c r="N69" s="1"/>
      <c r="O69" s="1"/>
      <c r="AF69" s="1"/>
      <c r="AG69" s="1"/>
      <c r="AH69" s="45"/>
    </row>
    <row r="70" spans="1:36">
      <c r="M70" s="1"/>
      <c r="N70" s="1"/>
      <c r="O70" s="1"/>
      <c r="AH70" s="45"/>
    </row>
    <row r="71" spans="1:36">
      <c r="M71" s="1"/>
      <c r="N71" s="1"/>
      <c r="O71" s="1"/>
      <c r="AH71" s="45"/>
    </row>
    <row r="72" spans="1:36">
      <c r="M72" s="1"/>
      <c r="N72" s="1"/>
      <c r="O72" s="1"/>
      <c r="AH72" s="45"/>
    </row>
    <row r="73" spans="1:36">
      <c r="M73" s="1"/>
      <c r="N73" s="1"/>
      <c r="O73" s="1"/>
      <c r="AH73" s="45"/>
    </row>
    <row r="74" spans="1:36">
      <c r="M74" s="1"/>
      <c r="N74" s="1"/>
      <c r="O74" s="1"/>
      <c r="AH74" s="45"/>
    </row>
    <row r="75" spans="1:36">
      <c r="M75" s="1"/>
      <c r="N75" s="1"/>
      <c r="O75" s="1"/>
      <c r="AH75" s="45"/>
    </row>
    <row r="76" spans="1:36">
      <c r="M76" s="1"/>
      <c r="N76" s="1"/>
      <c r="O76" s="1"/>
      <c r="AH76" s="45"/>
    </row>
    <row r="77" spans="1:36">
      <c r="M77" s="1"/>
      <c r="N77" s="1"/>
      <c r="O77" s="1"/>
      <c r="AH77" s="45"/>
    </row>
    <row r="78" spans="1:36">
      <c r="M78" s="1"/>
      <c r="N78" s="1"/>
      <c r="O78" s="1"/>
      <c r="AH78" s="45"/>
    </row>
    <row r="79" spans="1:36">
      <c r="L79" s="1"/>
      <c r="M79" s="1"/>
      <c r="N79" s="1"/>
      <c r="O79" s="1"/>
      <c r="AH79" s="45"/>
    </row>
    <row r="80" spans="1:36">
      <c r="L80" s="1"/>
      <c r="M80" s="1"/>
      <c r="N80" s="1"/>
      <c r="O80" s="1"/>
      <c r="AH80" s="45"/>
    </row>
    <row r="81" spans="12:34">
      <c r="L81" s="1"/>
      <c r="M81" s="1"/>
      <c r="N81" s="1"/>
      <c r="O81" s="1"/>
      <c r="AH81" s="45"/>
    </row>
    <row r="82" spans="12:34">
      <c r="L82" s="1"/>
      <c r="M82" s="1"/>
      <c r="N82" s="1"/>
      <c r="O82" s="1"/>
      <c r="AH82" s="45"/>
    </row>
    <row r="83" spans="12:34">
      <c r="L83" s="1"/>
      <c r="M83" s="1"/>
      <c r="N83" s="1"/>
      <c r="O83" s="1"/>
      <c r="AH83" s="45"/>
    </row>
    <row r="84" spans="12:34">
      <c r="AH84" s="45"/>
    </row>
    <row r="85" spans="12:34">
      <c r="AH85" s="45"/>
    </row>
    <row r="86" spans="12:34">
      <c r="AH86" s="45"/>
    </row>
    <row r="87" spans="12:34">
      <c r="AH87" s="45"/>
    </row>
    <row r="88" spans="12:34">
      <c r="AH88" s="45"/>
    </row>
    <row r="89" spans="12:34">
      <c r="AH89" s="45"/>
    </row>
    <row r="90" spans="12:34">
      <c r="AH90" s="45"/>
    </row>
    <row r="91" spans="12:34">
      <c r="AH91" s="45"/>
    </row>
    <row r="92" spans="12:34">
      <c r="AH92" s="45"/>
    </row>
    <row r="93" spans="12:34">
      <c r="AH93" s="45"/>
    </row>
    <row r="94" spans="12:34">
      <c r="AH94" s="45"/>
    </row>
    <row r="95" spans="12:34">
      <c r="AH95" s="45"/>
    </row>
    <row r="102" spans="12:15">
      <c r="L102" s="1"/>
      <c r="M102" s="1"/>
      <c r="N102" s="1"/>
      <c r="O102" s="1"/>
    </row>
    <row r="103" spans="12:15">
      <c r="L103" s="1"/>
      <c r="M103" s="1"/>
      <c r="N103" s="1"/>
      <c r="O103" s="1"/>
    </row>
    <row r="104" spans="12:15">
      <c r="L104" s="1"/>
      <c r="M104" s="1"/>
      <c r="N104" s="1"/>
      <c r="O104" s="1"/>
    </row>
    <row r="105" spans="12:15">
      <c r="L105" s="1"/>
      <c r="M105" s="1"/>
      <c r="N105" s="1"/>
      <c r="O105" s="1"/>
    </row>
    <row r="106" spans="12:15">
      <c r="L106" s="1"/>
      <c r="M106" s="1"/>
      <c r="N106" s="1"/>
      <c r="O106" s="1"/>
    </row>
    <row r="107" spans="12:15">
      <c r="L107" s="1"/>
      <c r="M107" s="1"/>
      <c r="N107" s="1"/>
      <c r="O107" s="1"/>
    </row>
    <row r="108" spans="12:15">
      <c r="L108" s="1"/>
      <c r="M108" s="1"/>
      <c r="N108" s="1"/>
      <c r="O108" s="1"/>
    </row>
    <row r="109" spans="12:15">
      <c r="L109" s="1"/>
      <c r="M109" s="1"/>
      <c r="N109" s="1"/>
      <c r="O109" s="1"/>
    </row>
    <row r="110" spans="12:15">
      <c r="L110" s="1"/>
      <c r="M110" s="1"/>
      <c r="N110" s="1"/>
      <c r="O110" s="1"/>
    </row>
    <row r="111" spans="12:15">
      <c r="L111" s="1"/>
      <c r="M111" s="1"/>
      <c r="N111" s="1"/>
      <c r="O111" s="1"/>
    </row>
    <row r="112" spans="12:15">
      <c r="L112" s="1"/>
      <c r="M112" s="1"/>
      <c r="N112" s="1"/>
      <c r="O112" s="1"/>
    </row>
    <row r="113" spans="12:15">
      <c r="L113" s="1"/>
      <c r="M113" s="1"/>
      <c r="N113" s="1"/>
      <c r="O113" s="1"/>
    </row>
    <row r="114" spans="12:15">
      <c r="L114" s="1"/>
      <c r="M114" s="1"/>
      <c r="N114" s="1"/>
      <c r="O114" s="1"/>
    </row>
    <row r="115" spans="12:15">
      <c r="L115" s="1"/>
      <c r="M115" s="1"/>
      <c r="N115" s="1"/>
      <c r="O115" s="1"/>
    </row>
    <row r="116" spans="12:15">
      <c r="L116" s="1"/>
      <c r="M116" s="1"/>
      <c r="N116" s="1"/>
      <c r="O116" s="1"/>
    </row>
    <row r="117" spans="12:15">
      <c r="L117" s="1"/>
      <c r="M117" s="1"/>
      <c r="N117" s="1"/>
      <c r="O117" s="1"/>
    </row>
    <row r="118" spans="12:15">
      <c r="L118" s="1"/>
      <c r="M118" s="1"/>
      <c r="N118" s="1"/>
      <c r="O118" s="1"/>
    </row>
    <row r="119" spans="12:15">
      <c r="L119" s="1"/>
      <c r="M119" s="1"/>
      <c r="N119" s="1"/>
      <c r="O119" s="1"/>
    </row>
    <row r="120" spans="12:15">
      <c r="L120" s="1"/>
      <c r="M120" s="1"/>
      <c r="N120" s="1"/>
      <c r="O120" s="1"/>
    </row>
    <row r="121" spans="12:15">
      <c r="L121" s="1"/>
      <c r="M121" s="1"/>
      <c r="N121" s="1"/>
      <c r="O121" s="1"/>
    </row>
    <row r="122" spans="12:15">
      <c r="L122" s="1"/>
      <c r="M122" s="1"/>
      <c r="N122" s="1"/>
      <c r="O122" s="1"/>
    </row>
    <row r="123" spans="12:15">
      <c r="L123" s="1"/>
      <c r="M123" s="1"/>
      <c r="N123" s="1"/>
      <c r="O123" s="1"/>
    </row>
    <row r="124" spans="12:15">
      <c r="L124" s="1"/>
      <c r="M124" s="1"/>
      <c r="N124" s="1"/>
      <c r="O124" s="1"/>
    </row>
    <row r="125" spans="12:15">
      <c r="L125" s="1"/>
      <c r="M125" s="1"/>
      <c r="N125" s="1"/>
      <c r="O125" s="1"/>
    </row>
    <row r="126" spans="12:15">
      <c r="L126" s="1"/>
      <c r="M126" s="1"/>
      <c r="N126" s="1"/>
      <c r="O126" s="1"/>
    </row>
    <row r="127" spans="12:15">
      <c r="L127" s="1"/>
      <c r="M127" s="1"/>
      <c r="N127" s="1"/>
      <c r="O127" s="1"/>
    </row>
    <row r="128" spans="12:15">
      <c r="L128" s="1"/>
      <c r="M128" s="1"/>
      <c r="N128" s="1"/>
      <c r="O128" s="1"/>
    </row>
    <row r="129" spans="12:15">
      <c r="L129" s="1"/>
      <c r="M129" s="1"/>
      <c r="N129" s="1"/>
      <c r="O129" s="1"/>
    </row>
    <row r="130" spans="12:15">
      <c r="L130" s="1"/>
      <c r="M130" s="1"/>
      <c r="N130" s="1"/>
      <c r="O130" s="1"/>
    </row>
    <row r="131" spans="12:15">
      <c r="L131" s="1"/>
      <c r="M131" s="1"/>
      <c r="N131" s="1"/>
      <c r="O131" s="1"/>
    </row>
    <row r="132" spans="12:15">
      <c r="L132" s="1"/>
      <c r="M132" s="1"/>
      <c r="N132" s="1"/>
      <c r="O132" s="1"/>
    </row>
    <row r="133" spans="12:15">
      <c r="L133" s="1"/>
      <c r="M133" s="1"/>
      <c r="N133" s="1"/>
      <c r="O133" s="1"/>
    </row>
    <row r="134" spans="12:15">
      <c r="L134" s="1"/>
      <c r="M134" s="1"/>
      <c r="N134" s="1"/>
      <c r="O134" s="1"/>
    </row>
    <row r="135" spans="12:15">
      <c r="L135" s="1"/>
      <c r="M135" s="1"/>
      <c r="N135" s="1"/>
      <c r="O135" s="1"/>
    </row>
    <row r="136" spans="12:15">
      <c r="L136" s="1"/>
      <c r="M136" s="1"/>
      <c r="N136" s="1"/>
      <c r="O136" s="1"/>
    </row>
    <row r="137" spans="12:15">
      <c r="L137" s="1"/>
      <c r="M137" s="1"/>
      <c r="N137" s="1"/>
      <c r="O137" s="1"/>
    </row>
    <row r="138" spans="12:15">
      <c r="L138" s="1"/>
      <c r="M138" s="1"/>
      <c r="N138" s="1"/>
      <c r="O138" s="1"/>
    </row>
    <row r="139" spans="12:15">
      <c r="L139" s="1"/>
      <c r="M139" s="1"/>
      <c r="N139" s="1"/>
      <c r="O139" s="1"/>
    </row>
    <row r="140" spans="12:15">
      <c r="L140" s="1"/>
      <c r="M140" s="1"/>
      <c r="N140" s="1"/>
      <c r="O140" s="1"/>
    </row>
    <row r="141" spans="12:15">
      <c r="L141" s="1"/>
      <c r="M141" s="1"/>
      <c r="N141" s="1"/>
      <c r="O141" s="1"/>
    </row>
    <row r="142" spans="12:15">
      <c r="L142" s="1"/>
      <c r="M142" s="1"/>
      <c r="N142" s="1"/>
      <c r="O142" s="1"/>
    </row>
    <row r="143" spans="12:15">
      <c r="L143" s="1"/>
      <c r="M143" s="1"/>
      <c r="N143" s="1"/>
      <c r="O143" s="1"/>
    </row>
    <row r="144" spans="12:15">
      <c r="L144" s="1"/>
      <c r="M144" s="1"/>
      <c r="N144" s="1"/>
      <c r="O144" s="1"/>
    </row>
    <row r="145" spans="12:15">
      <c r="L145" s="1"/>
      <c r="M145" s="1"/>
      <c r="N145" s="1"/>
      <c r="O145" s="1"/>
    </row>
    <row r="146" spans="12:15">
      <c r="L146" s="1"/>
      <c r="M146" s="1"/>
      <c r="N146" s="1"/>
      <c r="O146" s="1"/>
    </row>
    <row r="147" spans="12:15">
      <c r="L147" s="1"/>
      <c r="M147" s="1"/>
      <c r="N147" s="1"/>
      <c r="O147" s="1"/>
    </row>
    <row r="148" spans="12:15">
      <c r="L148" s="1"/>
      <c r="M148" s="1"/>
      <c r="N148" s="1"/>
      <c r="O148" s="1"/>
    </row>
    <row r="149" spans="12:15">
      <c r="L149" s="1"/>
      <c r="M149" s="1"/>
      <c r="N149" s="1"/>
      <c r="O149" s="1"/>
    </row>
    <row r="150" spans="12:15">
      <c r="L150" s="1"/>
      <c r="M150" s="1"/>
      <c r="N150" s="1"/>
      <c r="O150" s="1"/>
    </row>
    <row r="151" spans="12:15">
      <c r="L151" s="1"/>
      <c r="M151" s="1"/>
      <c r="N151" s="1"/>
      <c r="O151" s="1"/>
    </row>
  </sheetData>
  <sheetProtection sheet="1" objects="1" scenarios="1" selectLockedCells="1"/>
  <dataConsolidate/>
  <mergeCells count="43">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3:X3"/>
    <mergeCell ref="W16:W17"/>
    <mergeCell ref="X16:X17"/>
    <mergeCell ref="I3:J3"/>
    <mergeCell ref="L3:M3"/>
    <mergeCell ref="B4:F6"/>
    <mergeCell ref="I4:J4"/>
    <mergeCell ref="L4:M4"/>
    <mergeCell ref="I5:J5"/>
    <mergeCell ref="L5:M5"/>
    <mergeCell ref="I6:J6"/>
    <mergeCell ref="L6:M6"/>
    <mergeCell ref="Y16:Y17"/>
    <mergeCell ref="B7:F9"/>
    <mergeCell ref="A14:F15"/>
    <mergeCell ref="I10:J10"/>
    <mergeCell ref="L10:M10"/>
    <mergeCell ref="I11:J11"/>
    <mergeCell ref="L11:M11"/>
    <mergeCell ref="I12:J12"/>
    <mergeCell ref="L12:M12"/>
    <mergeCell ref="B10:F12"/>
    <mergeCell ref="I7:J7"/>
    <mergeCell ref="L7:M7"/>
    <mergeCell ref="I8:J8"/>
    <mergeCell ref="L8:M8"/>
    <mergeCell ref="I9:J9"/>
    <mergeCell ref="L9:M9"/>
  </mergeCells>
  <phoneticPr fontId="2"/>
  <dataValidations count="13">
    <dataValidation type="list" imeMode="off" showDropDown="1" showInputMessage="1" showErrorMessage="1" sqref="C69" xr:uid="{00000000-0002-0000-0400-000000000000}">
      <formula1>$AH$19:$AH$58</formula1>
    </dataValidation>
    <dataValidation imeMode="halfAlpha" allowBlank="1" showInputMessage="1" showErrorMessage="1" sqref="P18:S67 AC18:AC67" xr:uid="{00000000-0002-0000-0400-000001000000}"/>
    <dataValidation type="whole" imeMode="off" allowBlank="1" showInputMessage="1" showErrorMessage="1" sqref="F18:F67" xr:uid="{00000000-0002-0000-0400-000002000000}">
      <formula1>1</formula1>
      <formula2>9999</formula2>
    </dataValidation>
    <dataValidation type="whole" imeMode="off" operator="greaterThanOrEqual" allowBlank="1" showInputMessage="1" showErrorMessage="1" sqref="N18:O67" xr:uid="{00000000-0002-0000-0400-000003000000}">
      <formula1>0</formula1>
    </dataValidation>
    <dataValidation type="whole" imeMode="off" operator="greaterThanOrEqual" allowBlank="1" showInputMessage="1" showErrorMessage="1" sqref="J18:J67" xr:uid="{00000000-0002-0000-0400-000004000000}">
      <formula1>100</formula1>
    </dataValidation>
    <dataValidation type="list" allowBlank="1" showInputMessage="1" showErrorMessage="1" sqref="X18:X67" xr:uid="{00000000-0002-0000-0400-000005000000}">
      <formula1>"1,9"</formula1>
    </dataValidation>
    <dataValidation imeMode="on" allowBlank="1" showInputMessage="1" showErrorMessage="1" sqref="G18:G67" xr:uid="{00000000-0002-0000-0400-000006000000}"/>
    <dataValidation type="list" imeMode="off" allowBlank="1" showInputMessage="1" showErrorMessage="1" sqref="B18:B67" xr:uid="{00000000-0002-0000-0400-000007000000}">
      <formula1>"1,2,3,4,5,6,7,8,9,10"</formula1>
    </dataValidation>
    <dataValidation imeMode="off" allowBlank="1" showInputMessage="1" showErrorMessage="1" sqref="H5 H11 H8" xr:uid="{00000000-0002-0000-0400-000008000000}"/>
    <dataValidation type="list" allowBlank="1" showInputMessage="1" showErrorMessage="1" sqref="W18:W67" xr:uid="{00000000-0002-0000-0400-000009000000}">
      <formula1>"1,2,3"</formula1>
    </dataValidation>
    <dataValidation type="list" allowBlank="1" showInputMessage="1" showErrorMessage="1" sqref="K18:K67" xr:uid="{00000000-0002-0000-0400-00000A000000}">
      <formula1>$AF$19:$AF$28</formula1>
    </dataValidation>
    <dataValidation type="list" allowBlank="1" showInputMessage="1" showErrorMessage="1" sqref="C18:C67" xr:uid="{00000000-0002-0000-0400-00000B000000}">
      <formula1>$AI$18:$AI$25</formula1>
    </dataValidation>
    <dataValidation type="list" allowBlank="1" showInputMessage="1" showErrorMessage="1" sqref="E18:E67" xr:uid="{00000000-0002-0000-0400-00000C000000}">
      <formula1>$AJ$18:$AJ$65</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B31"/>
  <sheetViews>
    <sheetView zoomScaleNormal="100" zoomScaleSheetLayoutView="100" workbookViewId="0">
      <selection activeCell="F9" sqref="F9:H9"/>
    </sheetView>
  </sheetViews>
  <sheetFormatPr defaultColWidth="9" defaultRowHeight="13"/>
  <cols>
    <col min="1" max="2" width="6.36328125" style="63" customWidth="1"/>
    <col min="3" max="3" width="4.7265625" style="63" customWidth="1"/>
    <col min="4" max="16" width="4.7265625" style="64" customWidth="1"/>
    <col min="17" max="17" width="6.36328125" style="64" customWidth="1"/>
    <col min="18" max="18" width="3.90625" style="64" customWidth="1"/>
    <col min="19" max="19" width="7.08984375" style="63" customWidth="1"/>
    <col min="20" max="23" width="5.453125" style="63" customWidth="1"/>
    <col min="24" max="24" width="8.453125" style="63" customWidth="1"/>
    <col min="25" max="26" width="9" style="63" hidden="1" customWidth="1"/>
    <col min="27" max="28" width="7.7265625" style="63" hidden="1" customWidth="1"/>
    <col min="29" max="16384" width="9" style="63"/>
  </cols>
  <sheetData>
    <row r="1" spans="1:18" ht="22.5" customHeight="1">
      <c r="C1" s="64"/>
      <c r="Q1" s="124" t="s">
        <v>312</v>
      </c>
      <c r="R1" s="63"/>
    </row>
    <row r="2" spans="1:18" ht="22.5" customHeight="1">
      <c r="C2" s="64"/>
      <c r="L2" s="415" t="str">
        <f>"【"&amp;別紙１!$G$2&amp;"】"</f>
        <v>【0】</v>
      </c>
      <c r="M2" s="629"/>
      <c r="N2" s="629"/>
      <c r="O2" s="629"/>
      <c r="P2" s="629"/>
      <c r="Q2" s="629"/>
      <c r="R2" s="63"/>
    </row>
    <row r="3" spans="1:18" ht="18.75" customHeight="1">
      <c r="C3" s="64"/>
      <c r="N3" s="106"/>
      <c r="O3" s="106"/>
      <c r="P3" s="106"/>
      <c r="Q3" s="106"/>
      <c r="R3" s="63"/>
    </row>
    <row r="4" spans="1:18" ht="26.5" customHeight="1" thickBot="1">
      <c r="A4" s="244" t="s">
        <v>392</v>
      </c>
      <c r="C4" s="64"/>
      <c r="L4" s="103"/>
      <c r="M4" s="103"/>
      <c r="N4" s="120"/>
      <c r="O4" s="120"/>
      <c r="P4" s="120"/>
      <c r="Q4" s="120"/>
      <c r="R4" s="63"/>
    </row>
    <row r="5" spans="1:18" ht="27" customHeight="1" thickBot="1">
      <c r="C5" s="64"/>
      <c r="E5" s="63"/>
      <c r="F5" s="630" t="s">
        <v>294</v>
      </c>
      <c r="G5" s="631"/>
      <c r="H5" s="632"/>
      <c r="I5" s="118"/>
      <c r="J5" s="118"/>
      <c r="K5" s="119"/>
      <c r="L5" s="640" t="s">
        <v>293</v>
      </c>
      <c r="M5" s="640"/>
      <c r="N5" s="640"/>
      <c r="O5" s="639" t="s">
        <v>298</v>
      </c>
      <c r="P5" s="640"/>
      <c r="Q5" s="640"/>
      <c r="R5" s="63"/>
    </row>
    <row r="6" spans="1:18" ht="33" customHeight="1">
      <c r="A6" s="565" t="s">
        <v>357</v>
      </c>
      <c r="B6" s="566"/>
      <c r="C6" s="589" t="s">
        <v>289</v>
      </c>
      <c r="D6" s="590"/>
      <c r="E6" s="591"/>
      <c r="F6" s="597">
        <f>'別紙２－１'!H10</f>
        <v>0</v>
      </c>
      <c r="G6" s="597"/>
      <c r="H6" s="598"/>
      <c r="I6" s="595" t="s">
        <v>289</v>
      </c>
      <c r="J6" s="596"/>
      <c r="K6" s="596"/>
      <c r="L6" s="571">
        <f>'別紙２－１'!K10</f>
        <v>0</v>
      </c>
      <c r="M6" s="571"/>
      <c r="N6" s="571"/>
      <c r="O6" s="571">
        <f>'別紙２－１'!L10</f>
        <v>0</v>
      </c>
      <c r="P6" s="571"/>
      <c r="Q6" s="644"/>
      <c r="R6" s="63"/>
    </row>
    <row r="7" spans="1:18" ht="33" customHeight="1">
      <c r="A7" s="567"/>
      <c r="B7" s="568"/>
      <c r="C7" s="592" t="s">
        <v>290</v>
      </c>
      <c r="D7" s="593"/>
      <c r="E7" s="594"/>
      <c r="F7" s="599">
        <f>'別紙２－１'!H11</f>
        <v>0</v>
      </c>
      <c r="G7" s="599"/>
      <c r="H7" s="600"/>
      <c r="I7" s="642" t="s">
        <v>291</v>
      </c>
      <c r="J7" s="643"/>
      <c r="K7" s="643"/>
      <c r="L7" s="560">
        <f>'別紙２－１'!K11</f>
        <v>0</v>
      </c>
      <c r="M7" s="560"/>
      <c r="N7" s="560"/>
      <c r="O7" s="560">
        <f>'別紙２－１'!L11</f>
        <v>0</v>
      </c>
      <c r="P7" s="560"/>
      <c r="Q7" s="561"/>
      <c r="R7" s="63"/>
    </row>
    <row r="8" spans="1:18" ht="33" customHeight="1" thickBot="1">
      <c r="A8" s="567"/>
      <c r="B8" s="568"/>
      <c r="C8" s="544" t="s">
        <v>284</v>
      </c>
      <c r="D8" s="545"/>
      <c r="E8" s="546"/>
      <c r="F8" s="581" t="str">
        <f>IF(OR(F6="",F6=0,F7=""),"",ROUNDDOWN((F7/F6),3))</f>
        <v/>
      </c>
      <c r="G8" s="581" t="str">
        <f>IF(OR(G6="",G6=0,G7=""),"",ROUNDDOWN((G7/G6),3))</f>
        <v/>
      </c>
      <c r="H8" s="582" t="str">
        <f>IF(OR(H6="",H6=0,H7=""),"",ROUNDDOWN((H7/H6),3))</f>
        <v/>
      </c>
      <c r="I8" s="547" t="s">
        <v>292</v>
      </c>
      <c r="J8" s="548"/>
      <c r="K8" s="548"/>
      <c r="L8" s="641" t="str">
        <f>IF(OR(L6="",L7="",L7=0),"",ROUNDDOWN((L6/L7),3))</f>
        <v/>
      </c>
      <c r="M8" s="641" t="str">
        <f>IF(OR(M6="",M7="",M7=0),"",ROUNDDOWN((M6/M7),3))</f>
        <v/>
      </c>
      <c r="N8" s="641" t="str">
        <f>IF(OR(N6="",N7="",N7=0),"",ROUNDDOWN((N6/N7),3))</f>
        <v/>
      </c>
      <c r="O8" s="562" t="str">
        <f>IF(OR(O6="",O7="",O7=0),"",ROUNDDOWN((O6/O7),3))</f>
        <v/>
      </c>
      <c r="P8" s="563"/>
      <c r="Q8" s="564"/>
      <c r="R8" s="63"/>
    </row>
    <row r="9" spans="1:18" ht="33" customHeight="1" thickBot="1">
      <c r="A9" s="569"/>
      <c r="B9" s="570"/>
      <c r="C9" s="574" t="s">
        <v>389</v>
      </c>
      <c r="D9" s="575"/>
      <c r="E9" s="576"/>
      <c r="F9" s="635"/>
      <c r="G9" s="635"/>
      <c r="H9" s="635"/>
      <c r="I9" s="630" t="s">
        <v>17</v>
      </c>
      <c r="J9" s="631"/>
      <c r="K9" s="631"/>
      <c r="L9" s="631"/>
      <c r="M9" s="631"/>
      <c r="N9" s="631"/>
      <c r="O9" s="631"/>
      <c r="P9" s="631"/>
      <c r="Q9" s="632"/>
      <c r="R9" s="63"/>
    </row>
    <row r="10" spans="1:18" ht="21" customHeight="1">
      <c r="A10" s="608" t="str">
        <f>IF(F9="","翌年度目標を入力してください","")</f>
        <v>翌年度目標を入力してください</v>
      </c>
      <c r="B10" s="608" t="e">
        <f>IF(#REF!="","翌年度目標を入力してください","")</f>
        <v>#REF!</v>
      </c>
      <c r="C10" s="608" t="e">
        <f>IF(#REF!="","翌年度目標を入力してください","")</f>
        <v>#REF!</v>
      </c>
      <c r="D10" s="608" t="e">
        <f>IF(#REF!="","翌年度目標を入力してください","")</f>
        <v>#REF!</v>
      </c>
      <c r="E10" s="608" t="e">
        <f>IF(#REF!="","翌年度目標を入力してください","")</f>
        <v>#REF!</v>
      </c>
      <c r="F10" s="608" t="e">
        <f>IF(#REF!="","翌年度目標を入力してください","")</f>
        <v>#REF!</v>
      </c>
      <c r="G10" s="608" t="e">
        <f>IF(#REF!="","翌年度目標を入力してください","")</f>
        <v>#REF!</v>
      </c>
      <c r="H10" s="608" t="e">
        <f>IF(#REF!="","翌年度目標を入力してください","")</f>
        <v>#REF!</v>
      </c>
      <c r="I10" s="608" t="e">
        <f>IF(#REF!="","翌年度目標を入力してください","")</f>
        <v>#REF!</v>
      </c>
      <c r="J10" s="122"/>
      <c r="K10" s="607" t="s">
        <v>463</v>
      </c>
      <c r="L10" s="607"/>
      <c r="M10" s="607"/>
      <c r="N10" s="607"/>
      <c r="O10" s="607"/>
      <c r="P10" s="607"/>
      <c r="Q10" s="607"/>
      <c r="R10" s="63"/>
    </row>
    <row r="11" spans="1:18" ht="24" customHeight="1" thickBot="1">
      <c r="A11" s="583" t="s">
        <v>338</v>
      </c>
      <c r="B11" s="583"/>
      <c r="C11" s="583"/>
      <c r="D11" s="583"/>
      <c r="E11" s="583"/>
      <c r="F11" s="583"/>
      <c r="G11" s="583"/>
      <c r="H11" s="583"/>
      <c r="I11" s="63"/>
      <c r="J11" s="63"/>
      <c r="K11" s="63"/>
      <c r="L11" s="63"/>
      <c r="M11" s="204"/>
      <c r="N11" s="204"/>
      <c r="O11" s="204"/>
      <c r="Q11" s="123"/>
      <c r="R11" s="63"/>
    </row>
    <row r="12" spans="1:18" ht="28.5" customHeight="1" thickBot="1">
      <c r="A12" s="584" t="s">
        <v>351</v>
      </c>
      <c r="B12" s="585"/>
      <c r="C12" s="585"/>
      <c r="D12" s="585"/>
      <c r="E12" s="586"/>
      <c r="F12" s="611" t="s">
        <v>382</v>
      </c>
      <c r="G12" s="612"/>
      <c r="H12" s="612"/>
      <c r="I12" s="612"/>
      <c r="J12" s="612"/>
      <c r="K12" s="612"/>
      <c r="L12" s="577" t="s">
        <v>376</v>
      </c>
      <c r="M12" s="578"/>
      <c r="N12" s="578"/>
      <c r="O12" s="578"/>
      <c r="P12" s="578"/>
      <c r="Q12" s="579"/>
      <c r="R12" s="63"/>
    </row>
    <row r="13" spans="1:18" ht="28.5" customHeight="1">
      <c r="A13" s="587" t="s">
        <v>352</v>
      </c>
      <c r="B13" s="588"/>
      <c r="C13" s="572">
        <f>SUMIF('別紙２－１'!$AB$18:$AB$67,"=軽",'別紙２－１'!$O$18:$O$67)</f>
        <v>0</v>
      </c>
      <c r="D13" s="572"/>
      <c r="E13" s="573"/>
      <c r="F13" s="601" t="s">
        <v>377</v>
      </c>
      <c r="G13" s="602"/>
      <c r="H13" s="602"/>
      <c r="I13" s="613">
        <f>SUMIF('別紙２－１'!$AB$18:$AB$67,"=軽",'別紙２－１'!$N$18:$N$67)</f>
        <v>0</v>
      </c>
      <c r="J13" s="614"/>
      <c r="K13" s="615"/>
      <c r="L13" s="580" t="s">
        <v>383</v>
      </c>
      <c r="M13" s="572"/>
      <c r="N13" s="572"/>
      <c r="O13" s="637">
        <f>IF(C13&gt;0,I13/C13,0)</f>
        <v>0</v>
      </c>
      <c r="P13" s="637"/>
      <c r="Q13" s="638"/>
      <c r="R13" s="63"/>
    </row>
    <row r="14" spans="1:18" ht="28.5" customHeight="1">
      <c r="A14" s="609" t="s">
        <v>353</v>
      </c>
      <c r="B14" s="610"/>
      <c r="C14" s="559">
        <f>SUMIF('別紙２－１'!$AB$18:$AB$67,"=ガ",'別紙２－１'!$O$18:$O$67)</f>
        <v>0</v>
      </c>
      <c r="D14" s="559"/>
      <c r="E14" s="555"/>
      <c r="F14" s="636" t="s">
        <v>378</v>
      </c>
      <c r="G14" s="559"/>
      <c r="H14" s="559"/>
      <c r="I14" s="555">
        <f>SUMIF('別紙２－１'!$AB$18:$AB$67,"=ガ",'別紙２－１'!$N$18:$N$67)</f>
        <v>0</v>
      </c>
      <c r="J14" s="556"/>
      <c r="K14" s="557"/>
      <c r="L14" s="558" t="s">
        <v>384</v>
      </c>
      <c r="M14" s="559"/>
      <c r="N14" s="559"/>
      <c r="O14" s="633">
        <f>IF(C14&gt;0,I14/C14,0)</f>
        <v>0</v>
      </c>
      <c r="P14" s="633"/>
      <c r="Q14" s="634"/>
      <c r="R14" s="63"/>
    </row>
    <row r="15" spans="1:18" ht="28.5" customHeight="1">
      <c r="A15" s="609" t="s">
        <v>354</v>
      </c>
      <c r="B15" s="610"/>
      <c r="C15" s="559">
        <f>SUMIF('別紙２－１'!$AB$18:$AB$67,"=L",'別紙２－１'!$O$18:$O$67)</f>
        <v>0</v>
      </c>
      <c r="D15" s="559"/>
      <c r="E15" s="555"/>
      <c r="F15" s="636" t="s">
        <v>379</v>
      </c>
      <c r="G15" s="559"/>
      <c r="H15" s="559"/>
      <c r="I15" s="555">
        <f>SUMIF('別紙２－１'!$AB$18:$AB$67,"=L",'別紙２－１'!$N$18:$N$67)</f>
        <v>0</v>
      </c>
      <c r="J15" s="556"/>
      <c r="K15" s="557"/>
      <c r="L15" s="558" t="s">
        <v>385</v>
      </c>
      <c r="M15" s="559"/>
      <c r="N15" s="559"/>
      <c r="O15" s="633">
        <f>IF(C15&gt;0,I15/C15,0)</f>
        <v>0</v>
      </c>
      <c r="P15" s="633"/>
      <c r="Q15" s="634"/>
      <c r="R15" s="63"/>
    </row>
    <row r="16" spans="1:18" ht="28.5" customHeight="1" thickBot="1">
      <c r="A16" s="617" t="s">
        <v>355</v>
      </c>
      <c r="B16" s="618"/>
      <c r="C16" s="606">
        <f>SUMIF('別紙２－１'!$AB$18:$AB$67,"=C",'別紙２－１'!$O$18:$O$67)</f>
        <v>0</v>
      </c>
      <c r="D16" s="606"/>
      <c r="E16" s="619"/>
      <c r="F16" s="622" t="s">
        <v>380</v>
      </c>
      <c r="G16" s="610"/>
      <c r="H16" s="610"/>
      <c r="I16" s="555">
        <f>SUMIF('別紙２－１'!$AB$18:$AB$67,"=C",'別紙２－１'!$N$18:$N$67)</f>
        <v>0</v>
      </c>
      <c r="J16" s="556"/>
      <c r="K16" s="557"/>
      <c r="L16" s="605" t="s">
        <v>386</v>
      </c>
      <c r="M16" s="606"/>
      <c r="N16" s="606"/>
      <c r="O16" s="627">
        <f>IF(C16&gt;0,I16/C16,0)</f>
        <v>0</v>
      </c>
      <c r="P16" s="627"/>
      <c r="Q16" s="628"/>
      <c r="R16" s="63"/>
    </row>
    <row r="17" spans="1:28" ht="28.5" customHeight="1" thickBot="1">
      <c r="A17" s="616"/>
      <c r="B17" s="616"/>
      <c r="C17" s="125"/>
      <c r="D17" s="126"/>
      <c r="E17" s="127"/>
      <c r="F17" s="617" t="s">
        <v>381</v>
      </c>
      <c r="G17" s="618"/>
      <c r="H17" s="618"/>
      <c r="I17" s="619">
        <f>SUM('別紙２－１'!$N$18:$N$67)-I13-I14-I15-I16</f>
        <v>0</v>
      </c>
      <c r="J17" s="620"/>
      <c r="K17" s="621"/>
      <c r="L17" s="219"/>
      <c r="Q17" s="123"/>
      <c r="R17" s="63"/>
    </row>
    <row r="18" spans="1:28" ht="30" customHeight="1" thickBot="1">
      <c r="A18" s="143" t="s">
        <v>374</v>
      </c>
      <c r="B18" s="102"/>
      <c r="C18" s="102"/>
      <c r="D18" s="102"/>
      <c r="E18" s="102"/>
      <c r="F18" s="102"/>
      <c r="G18" s="101"/>
      <c r="H18" s="102"/>
      <c r="I18" s="63"/>
      <c r="J18" s="63"/>
      <c r="K18" s="63"/>
      <c r="L18" s="70"/>
      <c r="M18" s="70"/>
      <c r="N18" s="70"/>
      <c r="O18" s="70"/>
      <c r="P18" s="70"/>
      <c r="Q18" s="121"/>
      <c r="R18" s="63"/>
    </row>
    <row r="19" spans="1:28" ht="31.5" customHeight="1">
      <c r="A19" s="623"/>
      <c r="B19" s="625" t="s">
        <v>373</v>
      </c>
      <c r="C19" s="603" t="e">
        <f>VLOOKUP(別紙１!K38,西暦和暦,2,FALSE)</f>
        <v>#N/A</v>
      </c>
      <c r="D19" s="604"/>
      <c r="E19" s="132" t="s">
        <v>124</v>
      </c>
      <c r="F19" s="603" t="e">
        <f>VLOOKUP(別紙１!L38,西暦和暦,2,FALSE)</f>
        <v>#N/A</v>
      </c>
      <c r="G19" s="604"/>
      <c r="H19" s="132" t="s">
        <v>124</v>
      </c>
      <c r="I19" s="603" t="e">
        <f>VLOOKUP(別紙１!M38,西暦和暦,2,FALSE)</f>
        <v>#N/A</v>
      </c>
      <c r="J19" s="604"/>
      <c r="K19" s="132" t="s">
        <v>124</v>
      </c>
      <c r="L19" s="603" t="e">
        <f>VLOOKUP(別紙１!N38,西暦和暦,2,FALSE)</f>
        <v>#N/A</v>
      </c>
      <c r="M19" s="604"/>
      <c r="N19" s="132" t="s">
        <v>124</v>
      </c>
      <c r="O19" s="603" t="e">
        <f>VLOOKUP(別紙１!O38,西暦和暦,2,FALSE)</f>
        <v>#N/A</v>
      </c>
      <c r="P19" s="604"/>
      <c r="Q19" s="132" t="s">
        <v>124</v>
      </c>
      <c r="R19" s="181"/>
      <c r="S19" s="553"/>
      <c r="T19" s="549" t="str">
        <f>様式１０号!I20</f>
        <v>令和７</v>
      </c>
      <c r="U19" s="550"/>
      <c r="V19" s="536" t="s">
        <v>315</v>
      </c>
      <c r="W19" s="536"/>
      <c r="X19" s="537"/>
      <c r="Y19" s="64"/>
    </row>
    <row r="20" spans="1:28" ht="30" customHeight="1" thickBot="1">
      <c r="A20" s="624"/>
      <c r="B20" s="626"/>
      <c r="C20" s="128" t="s">
        <v>276</v>
      </c>
      <c r="D20" s="129" t="s">
        <v>277</v>
      </c>
      <c r="E20" s="129" t="s">
        <v>77</v>
      </c>
      <c r="F20" s="128" t="s">
        <v>276</v>
      </c>
      <c r="G20" s="129" t="s">
        <v>277</v>
      </c>
      <c r="H20" s="130" t="s">
        <v>77</v>
      </c>
      <c r="I20" s="128" t="s">
        <v>276</v>
      </c>
      <c r="J20" s="129" t="s">
        <v>277</v>
      </c>
      <c r="K20" s="129" t="s">
        <v>77</v>
      </c>
      <c r="L20" s="128" t="s">
        <v>276</v>
      </c>
      <c r="M20" s="129" t="s">
        <v>277</v>
      </c>
      <c r="N20" s="129" t="s">
        <v>77</v>
      </c>
      <c r="O20" s="128" t="s">
        <v>276</v>
      </c>
      <c r="P20" s="129" t="s">
        <v>277</v>
      </c>
      <c r="Q20" s="131" t="s">
        <v>77</v>
      </c>
      <c r="R20" s="65"/>
      <c r="S20" s="554"/>
      <c r="T20" s="542" t="s">
        <v>276</v>
      </c>
      <c r="U20" s="543"/>
      <c r="V20" s="542" t="s">
        <v>277</v>
      </c>
      <c r="W20" s="543"/>
      <c r="X20" s="144" t="s">
        <v>316</v>
      </c>
      <c r="Y20" s="64" t="s">
        <v>276</v>
      </c>
      <c r="Z20" s="64" t="s">
        <v>277</v>
      </c>
      <c r="AA20" s="262" t="s">
        <v>414</v>
      </c>
      <c r="AB20" s="262" t="s">
        <v>473</v>
      </c>
    </row>
    <row r="21" spans="1:28" ht="39" customHeight="1" thickTop="1" thickBot="1">
      <c r="A21" s="71" t="s">
        <v>14</v>
      </c>
      <c r="B21" s="280"/>
      <c r="C21" s="281"/>
      <c r="D21" s="282"/>
      <c r="E21" s="283">
        <f>B21-C21+D21</f>
        <v>0</v>
      </c>
      <c r="F21" s="281"/>
      <c r="G21" s="282"/>
      <c r="H21" s="283">
        <f>IF(別紙１!$L$4&gt;別紙１!$K$5,"",E21-F21+G21)</f>
        <v>0</v>
      </c>
      <c r="I21" s="281"/>
      <c r="J21" s="282"/>
      <c r="K21" s="283">
        <f>IF(別紙１!$M$4&gt;別紙１!$K$5,"",H21-I21+J21)</f>
        <v>0</v>
      </c>
      <c r="L21" s="281"/>
      <c r="M21" s="282"/>
      <c r="N21" s="283">
        <f>IF(別紙１!$N$4&gt;別紙１!$K$5,"",K21-L21+M21)</f>
        <v>0</v>
      </c>
      <c r="O21" s="281"/>
      <c r="P21" s="282"/>
      <c r="Q21" s="283">
        <f>IF(別紙１!$O$4&gt;別紙１!$K$5,"",N21-O21+P21)</f>
        <v>0</v>
      </c>
      <c r="R21" s="192" t="str">
        <f>IF(OR(B21-C21+D21-F21+G21-I21+J21-L21+M21-O21+P21=0,B21-C21+D21-F21+G21-I21+J21-L21+M21-O21+P21=X21),"","!")</f>
        <v/>
      </c>
      <c r="S21" s="145" t="s">
        <v>14</v>
      </c>
      <c r="T21" s="324">
        <f>Y21+AB21</f>
        <v>0</v>
      </c>
      <c r="U21" s="325" t="str">
        <f>"(" &amp; AB21 &amp; ")"</f>
        <v>(0)</v>
      </c>
      <c r="V21" s="551">
        <f>Z21</f>
        <v>0</v>
      </c>
      <c r="W21" s="552"/>
      <c r="X21" s="193">
        <f>AA21</f>
        <v>0</v>
      </c>
      <c r="Y21" s="194">
        <f>COUNTIF('別紙２－１'!$AE$18:$AE$67,1)+COUNTIF('別紙２－１'!$AE$18:$AE$67,3)</f>
        <v>0</v>
      </c>
      <c r="Z21" s="195">
        <f>COUNTIF('別紙２－１'!$AE$18:$AE$67,2)+COUNTIF('別紙２－１'!$AE$18:$AE$67,3)</f>
        <v>0</v>
      </c>
      <c r="AA21" s="312">
        <f>COUNTIF('別紙２－１'!AD18:AD67,"1")</f>
        <v>0</v>
      </c>
      <c r="AB21" s="326">
        <f>COUNTIF('別紙２－１'!AD18:AD67,"9")</f>
        <v>0</v>
      </c>
    </row>
    <row r="22" spans="1:28" ht="39" customHeight="1" thickTop="1" thickBot="1">
      <c r="A22" s="72" t="s">
        <v>422</v>
      </c>
      <c r="B22" s="284"/>
      <c r="C22" s="285"/>
      <c r="D22" s="286"/>
      <c r="E22" s="287">
        <f>B22-C22+D22</f>
        <v>0</v>
      </c>
      <c r="F22" s="288"/>
      <c r="G22" s="286"/>
      <c r="H22" s="287">
        <f>IF(別紙１!$L$4&gt;別紙１!$K$5,"",E22-F22+G22)</f>
        <v>0</v>
      </c>
      <c r="I22" s="285"/>
      <c r="J22" s="286"/>
      <c r="K22" s="287">
        <f>IF(別紙１!$M$4&gt;別紙１!$K$5,"",H22-I22+J22)</f>
        <v>0</v>
      </c>
      <c r="L22" s="288"/>
      <c r="M22" s="286"/>
      <c r="N22" s="287">
        <f>IF(別紙１!$N$4&gt;別紙１!$K$5,"",K22-L22+M22)</f>
        <v>0</v>
      </c>
      <c r="O22" s="285"/>
      <c r="P22" s="286"/>
      <c r="Q22" s="287">
        <f>IF(別紙１!$O$4&gt;別紙１!$K$5,"",N22-O22+P22)</f>
        <v>0</v>
      </c>
      <c r="R22" s="192" t="str">
        <f>IF(OR(B22-C22+D22-F22+G22-I22+J22-L22+M22-O22+P22=0,B22-C22+D22-F22+G22-I22+J22-L22+M22-O22+P22=X22),"","!")</f>
        <v/>
      </c>
      <c r="S22" s="196" t="s">
        <v>422</v>
      </c>
      <c r="T22" s="551">
        <f>Y22</f>
        <v>0</v>
      </c>
      <c r="U22" s="552"/>
      <c r="V22" s="324">
        <f>Z22+AB21</f>
        <v>0</v>
      </c>
      <c r="W22" s="325" t="str">
        <f>"(" &amp; AB21 &amp; ")"</f>
        <v>(0)</v>
      </c>
      <c r="X22" s="197">
        <f>X23-X21</f>
        <v>0</v>
      </c>
      <c r="Y22" s="194">
        <f>Y23-Y21</f>
        <v>0</v>
      </c>
      <c r="Z22" s="194">
        <f>Z23-Z21</f>
        <v>0</v>
      </c>
    </row>
    <row r="23" spans="1:28" ht="39" customHeight="1" thickTop="1" thickBot="1">
      <c r="A23" s="73" t="s">
        <v>440</v>
      </c>
      <c r="B23" s="289">
        <f t="shared" ref="B23:Q23" si="0">SUM(B21:B22)</f>
        <v>0</v>
      </c>
      <c r="C23" s="289">
        <f t="shared" si="0"/>
        <v>0</v>
      </c>
      <c r="D23" s="290">
        <f t="shared" si="0"/>
        <v>0</v>
      </c>
      <c r="E23" s="291">
        <f t="shared" si="0"/>
        <v>0</v>
      </c>
      <c r="F23" s="289">
        <f t="shared" si="0"/>
        <v>0</v>
      </c>
      <c r="G23" s="290">
        <f t="shared" si="0"/>
        <v>0</v>
      </c>
      <c r="H23" s="291">
        <f t="shared" si="0"/>
        <v>0</v>
      </c>
      <c r="I23" s="289">
        <f t="shared" si="0"/>
        <v>0</v>
      </c>
      <c r="J23" s="290">
        <f t="shared" si="0"/>
        <v>0</v>
      </c>
      <c r="K23" s="291">
        <f t="shared" si="0"/>
        <v>0</v>
      </c>
      <c r="L23" s="289">
        <f t="shared" si="0"/>
        <v>0</v>
      </c>
      <c r="M23" s="290">
        <f t="shared" si="0"/>
        <v>0</v>
      </c>
      <c r="N23" s="291">
        <f t="shared" si="0"/>
        <v>0</v>
      </c>
      <c r="O23" s="289">
        <f t="shared" si="0"/>
        <v>0</v>
      </c>
      <c r="P23" s="290">
        <f t="shared" si="0"/>
        <v>0</v>
      </c>
      <c r="Q23" s="292">
        <f t="shared" si="0"/>
        <v>0</v>
      </c>
      <c r="R23" s="192"/>
      <c r="S23" s="304" t="s">
        <v>77</v>
      </c>
      <c r="T23" s="540">
        <f>T21+T22</f>
        <v>0</v>
      </c>
      <c r="U23" s="541"/>
      <c r="V23" s="540">
        <f>V21+V22</f>
        <v>0</v>
      </c>
      <c r="W23" s="541"/>
      <c r="X23" s="305">
        <f>別紙１!P33+別紙１!P34</f>
        <v>0</v>
      </c>
      <c r="Y23" s="194">
        <f>COUNTIF('別紙２－１'!$AA$18:$AA$67,1)+COUNTIF('別紙２－１'!$AA$18:$AA$67,3)</f>
        <v>0</v>
      </c>
      <c r="Z23" s="194">
        <f>COUNTIF('別紙２－１'!$AA$18:$AA$67,2)+COUNTIF('別紙２－１'!$AA$18:$AA$67,3)</f>
        <v>0</v>
      </c>
    </row>
    <row r="24" spans="1:28" ht="45" customHeight="1" thickBot="1">
      <c r="A24" s="294" t="s">
        <v>331</v>
      </c>
      <c r="B24" s="293" t="str">
        <f>IF(B23&gt;0,ROUND((B21/B23),3),"")</f>
        <v/>
      </c>
      <c r="C24" s="532" t="str">
        <f>IF(E23&gt;0,ROUND((E21/E23),3),"")</f>
        <v/>
      </c>
      <c r="D24" s="533"/>
      <c r="E24" s="534"/>
      <c r="F24" s="532" t="str">
        <f>IF(H23&gt;0,ROUND((H21/H23),3),"")</f>
        <v/>
      </c>
      <c r="G24" s="533"/>
      <c r="H24" s="534"/>
      <c r="I24" s="532" t="str">
        <f>IF(K23&gt;0,ROUND((K21/K23),3),"")</f>
        <v/>
      </c>
      <c r="J24" s="533"/>
      <c r="K24" s="534"/>
      <c r="L24" s="532" t="str">
        <f>IF(N23&gt;0,ROUND((N21/N23),3),"")</f>
        <v/>
      </c>
      <c r="M24" s="533"/>
      <c r="N24" s="534"/>
      <c r="O24" s="532" t="str">
        <f>IF(Q23&gt;0,ROUND((Q21/Q23),3),"")</f>
        <v/>
      </c>
      <c r="P24" s="533"/>
      <c r="Q24" s="534"/>
      <c r="R24" s="65"/>
      <c r="S24" s="538" t="s">
        <v>441</v>
      </c>
      <c r="T24" s="539"/>
      <c r="U24" s="539"/>
      <c r="V24" s="539"/>
      <c r="W24" s="539"/>
      <c r="X24" s="306" t="str">
        <f>"(" &amp; 別紙１!P34 &amp; ")"</f>
        <v>(0)</v>
      </c>
    </row>
    <row r="25" spans="1:28" ht="15.75" customHeight="1">
      <c r="A25" s="204" t="s">
        <v>323</v>
      </c>
      <c r="B25" t="s">
        <v>336</v>
      </c>
      <c r="R25" s="63"/>
      <c r="S25" s="40"/>
      <c r="T25" s="67"/>
      <c r="U25" s="67"/>
      <c r="X25" s="40"/>
    </row>
    <row r="26" spans="1:28" ht="17.25" customHeight="1">
      <c r="A26" s="204" t="s">
        <v>324</v>
      </c>
      <c r="B26" s="63" t="s">
        <v>337</v>
      </c>
    </row>
    <row r="27" spans="1:28">
      <c r="A27" s="204" t="s">
        <v>324</v>
      </c>
      <c r="B27" s="63" t="s">
        <v>423</v>
      </c>
    </row>
    <row r="28" spans="1:28">
      <c r="A28" s="535" t="str">
        <f>IF(COUNTIF(R21:R22,"!")&gt;0,"！を表示した箇所の合計台数が別紙２－１の情報と一致しません","")</f>
        <v/>
      </c>
      <c r="B28" s="535"/>
      <c r="C28" s="535"/>
      <c r="D28" s="535"/>
      <c r="E28" s="535"/>
      <c r="F28" s="535"/>
      <c r="G28" s="535"/>
      <c r="H28" s="535"/>
      <c r="I28" s="535"/>
      <c r="J28" s="535"/>
      <c r="K28" s="535"/>
      <c r="L28" s="535"/>
      <c r="M28" s="535"/>
      <c r="N28" s="535"/>
      <c r="O28" s="535"/>
      <c r="P28" s="535"/>
      <c r="Q28" s="535"/>
      <c r="T28" s="66"/>
      <c r="U28" s="66"/>
      <c r="V28" s="66"/>
      <c r="W28" s="66"/>
    </row>
    <row r="29" spans="1:28">
      <c r="A29" s="307"/>
      <c r="B29" s="307"/>
      <c r="C29" s="307"/>
      <c r="D29" s="307"/>
      <c r="E29" s="307"/>
      <c r="F29" s="307"/>
      <c r="G29" s="307"/>
      <c r="H29" s="307"/>
      <c r="I29" s="307"/>
      <c r="J29" s="307"/>
      <c r="K29" s="307"/>
      <c r="L29" s="307"/>
      <c r="M29" s="307"/>
      <c r="N29" s="307"/>
      <c r="O29" s="307"/>
      <c r="P29" s="307"/>
      <c r="Q29" s="307"/>
      <c r="T29" s="62"/>
      <c r="U29" s="62"/>
      <c r="V29" s="62"/>
      <c r="W29" s="62"/>
    </row>
    <row r="30" spans="1:28">
      <c r="T30" s="62"/>
      <c r="U30" s="62"/>
      <c r="V30" s="23"/>
      <c r="W30" s="23"/>
    </row>
    <row r="31" spans="1:28">
      <c r="T31" s="40"/>
      <c r="U31" s="40"/>
      <c r="V31" s="40"/>
      <c r="W31" s="40"/>
    </row>
  </sheetData>
  <sheetProtection sheet="1" objects="1" scenarios="1" selectLockedCells="1"/>
  <mergeCells count="79">
    <mergeCell ref="L2:Q2"/>
    <mergeCell ref="F5:H5"/>
    <mergeCell ref="I9:Q9"/>
    <mergeCell ref="I15:K15"/>
    <mergeCell ref="O14:Q14"/>
    <mergeCell ref="F9:H9"/>
    <mergeCell ref="F15:H15"/>
    <mergeCell ref="O13:Q13"/>
    <mergeCell ref="O5:Q5"/>
    <mergeCell ref="L5:N5"/>
    <mergeCell ref="L7:N7"/>
    <mergeCell ref="L8:N8"/>
    <mergeCell ref="F14:H14"/>
    <mergeCell ref="O15:Q15"/>
    <mergeCell ref="I7:K7"/>
    <mergeCell ref="O6:Q6"/>
    <mergeCell ref="A16:B16"/>
    <mergeCell ref="O19:P19"/>
    <mergeCell ref="L19:M19"/>
    <mergeCell ref="I19:J19"/>
    <mergeCell ref="F17:H17"/>
    <mergeCell ref="I17:K17"/>
    <mergeCell ref="C16:E16"/>
    <mergeCell ref="F16:H16"/>
    <mergeCell ref="A19:A20"/>
    <mergeCell ref="B19:B20"/>
    <mergeCell ref="F19:G19"/>
    <mergeCell ref="I16:K16"/>
    <mergeCell ref="O16:Q16"/>
    <mergeCell ref="F7:H7"/>
    <mergeCell ref="L15:N15"/>
    <mergeCell ref="C24:E24"/>
    <mergeCell ref="F24:H24"/>
    <mergeCell ref="I24:K24"/>
    <mergeCell ref="F13:H13"/>
    <mergeCell ref="C19:D19"/>
    <mergeCell ref="C14:E14"/>
    <mergeCell ref="L16:N16"/>
    <mergeCell ref="K10:Q10"/>
    <mergeCell ref="A10:I10"/>
    <mergeCell ref="A14:B14"/>
    <mergeCell ref="F12:K12"/>
    <mergeCell ref="I13:K13"/>
    <mergeCell ref="A17:B17"/>
    <mergeCell ref="A15:B15"/>
    <mergeCell ref="O7:Q7"/>
    <mergeCell ref="O8:Q8"/>
    <mergeCell ref="A6:B9"/>
    <mergeCell ref="L6:N6"/>
    <mergeCell ref="C13:E13"/>
    <mergeCell ref="C9:E9"/>
    <mergeCell ref="L12:Q12"/>
    <mergeCell ref="L13:N13"/>
    <mergeCell ref="F8:H8"/>
    <mergeCell ref="A11:H11"/>
    <mergeCell ref="A12:E12"/>
    <mergeCell ref="A13:B13"/>
    <mergeCell ref="C6:E6"/>
    <mergeCell ref="C7:E7"/>
    <mergeCell ref="I6:K6"/>
    <mergeCell ref="F6:H6"/>
    <mergeCell ref="C8:E8"/>
    <mergeCell ref="I8:K8"/>
    <mergeCell ref="T19:U19"/>
    <mergeCell ref="T22:U22"/>
    <mergeCell ref="V21:W21"/>
    <mergeCell ref="S19:S20"/>
    <mergeCell ref="I14:K14"/>
    <mergeCell ref="L14:N14"/>
    <mergeCell ref="C15:E15"/>
    <mergeCell ref="L24:N24"/>
    <mergeCell ref="A28:Q28"/>
    <mergeCell ref="V19:X19"/>
    <mergeCell ref="O24:Q24"/>
    <mergeCell ref="S24:W24"/>
    <mergeCell ref="T23:U23"/>
    <mergeCell ref="V23:W23"/>
    <mergeCell ref="T20:U20"/>
    <mergeCell ref="V20:W20"/>
  </mergeCells>
  <phoneticPr fontId="2"/>
  <dataValidations count="1">
    <dataValidation type="whole" imeMode="halfAlpha" allowBlank="1" showInputMessage="1" showErrorMessage="1" sqref="B21:D22 F21:G22 I21:J22 L21:M22 O21:P22" xr:uid="{00000000-0002-0000-0500-000000000000}">
      <formula1>0</formula1>
      <formula2>99999</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fitToPage="1"/>
  </sheetPr>
  <dimension ref="A1:M68"/>
  <sheetViews>
    <sheetView zoomScale="78" zoomScaleNormal="78" zoomScaleSheetLayoutView="100" workbookViewId="0">
      <selection activeCell="C5" sqref="C5"/>
    </sheetView>
  </sheetViews>
  <sheetFormatPr defaultColWidth="9" defaultRowHeight="16.5"/>
  <cols>
    <col min="1" max="1" width="4.08984375" style="266" customWidth="1"/>
    <col min="2" max="2" width="27.36328125" style="266" customWidth="1"/>
    <col min="3" max="5" width="5.36328125" style="266" customWidth="1"/>
    <col min="6" max="6" width="9.7265625" style="266" customWidth="1"/>
    <col min="7" max="7" width="70" style="266" customWidth="1"/>
    <col min="8" max="8" width="3.26953125" style="266" customWidth="1"/>
    <col min="9" max="11" width="9" style="266" customWidth="1"/>
    <col min="12" max="13" width="9" style="266" hidden="1" customWidth="1"/>
    <col min="14" max="16384" width="9" style="266"/>
  </cols>
  <sheetData>
    <row r="1" spans="1:13">
      <c r="G1" s="267" t="s">
        <v>313</v>
      </c>
      <c r="H1" s="267"/>
    </row>
    <row r="2" spans="1:13">
      <c r="A2" s="663" t="s">
        <v>415</v>
      </c>
      <c r="B2" s="663"/>
      <c r="C2" s="663"/>
      <c r="D2" s="663"/>
      <c r="E2" s="663"/>
      <c r="F2" s="663"/>
      <c r="G2" s="645" t="str">
        <f>"【"&amp;別紙１!$G$2&amp;"】"</f>
        <v>【0】</v>
      </c>
      <c r="H2" s="645"/>
      <c r="I2" s="268"/>
      <c r="J2" s="268"/>
      <c r="K2" s="268"/>
      <c r="L2" s="268"/>
      <c r="M2" s="268"/>
    </row>
    <row r="3" spans="1:13" ht="21" customHeight="1" thickBot="1">
      <c r="A3" s="664" t="s">
        <v>416</v>
      </c>
      <c r="B3" s="664"/>
      <c r="C3" s="664"/>
      <c r="D3" s="664"/>
      <c r="E3" s="664"/>
      <c r="F3" s="664"/>
      <c r="G3" s="269"/>
      <c r="H3" s="269"/>
    </row>
    <row r="4" spans="1:13" ht="43.5" customHeight="1" thickBot="1">
      <c r="A4" s="646" t="s">
        <v>405</v>
      </c>
      <c r="B4" s="647"/>
      <c r="C4" s="295" t="s">
        <v>111</v>
      </c>
      <c r="D4" s="295" t="s">
        <v>71</v>
      </c>
      <c r="E4" s="311" t="s">
        <v>464</v>
      </c>
      <c r="F4" s="648" t="s">
        <v>172</v>
      </c>
      <c r="G4" s="649"/>
      <c r="H4" s="650"/>
    </row>
    <row r="5" spans="1:13" ht="17.5" customHeight="1">
      <c r="A5" s="651" t="s">
        <v>443</v>
      </c>
      <c r="B5" s="652"/>
      <c r="C5" s="247"/>
      <c r="D5" s="247"/>
      <c r="E5" s="247"/>
      <c r="F5" s="657" t="s">
        <v>411</v>
      </c>
      <c r="G5" s="658"/>
      <c r="H5" s="659"/>
      <c r="L5" s="266" t="s">
        <v>84</v>
      </c>
      <c r="M5" s="266" t="s">
        <v>88</v>
      </c>
    </row>
    <row r="6" spans="1:13" ht="17.5" customHeight="1">
      <c r="A6" s="653"/>
      <c r="B6" s="654"/>
      <c r="C6" s="248"/>
      <c r="D6" s="248"/>
      <c r="E6" s="248"/>
      <c r="F6" s="660" t="s">
        <v>406</v>
      </c>
      <c r="G6" s="661"/>
      <c r="H6" s="662"/>
      <c r="L6" s="266" t="s">
        <v>85</v>
      </c>
    </row>
    <row r="7" spans="1:13" ht="17.5" customHeight="1">
      <c r="A7" s="653"/>
      <c r="B7" s="654"/>
      <c r="C7" s="248"/>
      <c r="D7" s="248"/>
      <c r="E7" s="248"/>
      <c r="F7" s="660" t="s">
        <v>112</v>
      </c>
      <c r="G7" s="661"/>
      <c r="H7" s="662"/>
    </row>
    <row r="8" spans="1:13" ht="17.5" customHeight="1">
      <c r="A8" s="653"/>
      <c r="B8" s="654"/>
      <c r="C8" s="248"/>
      <c r="D8" s="248"/>
      <c r="E8" s="248"/>
      <c r="F8" s="660" t="s">
        <v>407</v>
      </c>
      <c r="G8" s="661"/>
      <c r="H8" s="662"/>
    </row>
    <row r="9" spans="1:13" ht="17.5" customHeight="1">
      <c r="A9" s="653"/>
      <c r="B9" s="654"/>
      <c r="C9" s="248"/>
      <c r="D9" s="248"/>
      <c r="E9" s="248"/>
      <c r="F9" s="660" t="s">
        <v>86</v>
      </c>
      <c r="G9" s="661"/>
      <c r="H9" s="662"/>
    </row>
    <row r="10" spans="1:13" ht="17.5" customHeight="1">
      <c r="A10" s="653"/>
      <c r="B10" s="654"/>
      <c r="C10" s="248"/>
      <c r="D10" s="248"/>
      <c r="E10" s="248"/>
      <c r="F10" s="660" t="s">
        <v>87</v>
      </c>
      <c r="G10" s="661"/>
      <c r="H10" s="662"/>
    </row>
    <row r="11" spans="1:13" ht="17.5" customHeight="1">
      <c r="A11" s="655"/>
      <c r="B11" s="656"/>
      <c r="C11" s="249"/>
      <c r="D11" s="249"/>
      <c r="E11" s="249"/>
      <c r="F11" s="250" t="s">
        <v>417</v>
      </c>
      <c r="G11" s="251"/>
      <c r="H11" s="252" t="s">
        <v>295</v>
      </c>
    </row>
    <row r="12" spans="1:13" ht="17.5" customHeight="1">
      <c r="A12" s="653" t="s">
        <v>444</v>
      </c>
      <c r="B12" s="654"/>
      <c r="C12" s="253"/>
      <c r="D12" s="253"/>
      <c r="E12" s="253"/>
      <c r="F12" s="665" t="s">
        <v>89</v>
      </c>
      <c r="G12" s="666"/>
      <c r="H12" s="667"/>
    </row>
    <row r="13" spans="1:13" ht="17.5" customHeight="1">
      <c r="A13" s="653"/>
      <c r="B13" s="654"/>
      <c r="C13" s="248"/>
      <c r="D13" s="248"/>
      <c r="E13" s="248"/>
      <c r="F13" s="668" t="s">
        <v>90</v>
      </c>
      <c r="G13" s="669"/>
      <c r="H13" s="670"/>
    </row>
    <row r="14" spans="1:13" ht="17.5" customHeight="1">
      <c r="A14" s="653"/>
      <c r="B14" s="654"/>
      <c r="C14" s="248"/>
      <c r="D14" s="248"/>
      <c r="E14" s="248"/>
      <c r="F14" s="668" t="s">
        <v>91</v>
      </c>
      <c r="G14" s="669"/>
      <c r="H14" s="670"/>
    </row>
    <row r="15" spans="1:13" ht="17.5" customHeight="1">
      <c r="A15" s="653"/>
      <c r="B15" s="654"/>
      <c r="C15" s="248"/>
      <c r="D15" s="248"/>
      <c r="E15" s="248"/>
      <c r="F15" s="668" t="s">
        <v>92</v>
      </c>
      <c r="G15" s="669"/>
      <c r="H15" s="670"/>
    </row>
    <row r="16" spans="1:13" ht="17.5" customHeight="1">
      <c r="A16" s="653"/>
      <c r="B16" s="654"/>
      <c r="C16" s="248"/>
      <c r="D16" s="248"/>
      <c r="E16" s="248"/>
      <c r="F16" s="668" t="s">
        <v>93</v>
      </c>
      <c r="G16" s="669"/>
      <c r="H16" s="670"/>
    </row>
    <row r="17" spans="1:9" ht="17.5" customHeight="1">
      <c r="A17" s="655"/>
      <c r="B17" s="656"/>
      <c r="C17" s="249"/>
      <c r="D17" s="249"/>
      <c r="E17" s="249"/>
      <c r="F17" s="250" t="s">
        <v>417</v>
      </c>
      <c r="G17" s="251"/>
      <c r="H17" s="252" t="s">
        <v>295</v>
      </c>
    </row>
    <row r="18" spans="1:9" ht="17.5" customHeight="1">
      <c r="A18" s="671" t="s">
        <v>445</v>
      </c>
      <c r="B18" s="672"/>
      <c r="C18" s="253"/>
      <c r="D18" s="253"/>
      <c r="E18" s="253"/>
      <c r="F18" s="665" t="s">
        <v>273</v>
      </c>
      <c r="G18" s="666"/>
      <c r="H18" s="667"/>
    </row>
    <row r="19" spans="1:9" ht="17.5" customHeight="1">
      <c r="A19" s="653"/>
      <c r="B19" s="654"/>
      <c r="C19" s="248"/>
      <c r="D19" s="248"/>
      <c r="E19" s="248"/>
      <c r="F19" s="668" t="s">
        <v>274</v>
      </c>
      <c r="G19" s="669"/>
      <c r="H19" s="670"/>
    </row>
    <row r="20" spans="1:9" ht="17.5" customHeight="1">
      <c r="A20" s="653"/>
      <c r="B20" s="654"/>
      <c r="C20" s="248"/>
      <c r="D20" s="248"/>
      <c r="E20" s="248"/>
      <c r="F20" s="668" t="s">
        <v>275</v>
      </c>
      <c r="G20" s="669"/>
      <c r="H20" s="670"/>
    </row>
    <row r="21" spans="1:9" ht="17.5" customHeight="1">
      <c r="A21" s="653"/>
      <c r="B21" s="654"/>
      <c r="C21" s="248"/>
      <c r="D21" s="248"/>
      <c r="E21" s="248"/>
      <c r="F21" s="668" t="s">
        <v>175</v>
      </c>
      <c r="G21" s="669"/>
      <c r="H21" s="670"/>
    </row>
    <row r="22" spans="1:9" ht="17.5" customHeight="1">
      <c r="A22" s="653"/>
      <c r="B22" s="654"/>
      <c r="C22" s="249"/>
      <c r="D22" s="249"/>
      <c r="E22" s="249"/>
      <c r="F22" s="250" t="s">
        <v>417</v>
      </c>
      <c r="G22" s="251"/>
      <c r="H22" s="252" t="s">
        <v>295</v>
      </c>
    </row>
    <row r="23" spans="1:9" ht="17.5" customHeight="1">
      <c r="A23" s="671" t="s">
        <v>446</v>
      </c>
      <c r="B23" s="672"/>
      <c r="C23" s="253"/>
      <c r="D23" s="253"/>
      <c r="E23" s="253"/>
      <c r="F23" s="665" t="s">
        <v>412</v>
      </c>
      <c r="G23" s="666"/>
      <c r="H23" s="667"/>
    </row>
    <row r="24" spans="1:9" ht="17.5" customHeight="1">
      <c r="A24" s="653"/>
      <c r="B24" s="654"/>
      <c r="C24" s="248"/>
      <c r="D24" s="248"/>
      <c r="E24" s="248"/>
      <c r="F24" s="668" t="s">
        <v>9</v>
      </c>
      <c r="G24" s="669"/>
      <c r="H24" s="670"/>
    </row>
    <row r="25" spans="1:9" ht="17.5" customHeight="1">
      <c r="A25" s="653"/>
      <c r="B25" s="654"/>
      <c r="C25" s="248"/>
      <c r="D25" s="248"/>
      <c r="E25" s="248"/>
      <c r="F25" s="668" t="s">
        <v>176</v>
      </c>
      <c r="G25" s="669"/>
      <c r="H25" s="670"/>
    </row>
    <row r="26" spans="1:9" ht="17.5" customHeight="1">
      <c r="A26" s="653"/>
      <c r="B26" s="654"/>
      <c r="C26" s="248"/>
      <c r="D26" s="248"/>
      <c r="E26" s="248"/>
      <c r="F26" s="668" t="s">
        <v>116</v>
      </c>
      <c r="G26" s="669"/>
      <c r="H26" s="670"/>
    </row>
    <row r="27" spans="1:9" ht="17.5" customHeight="1">
      <c r="A27" s="653"/>
      <c r="B27" s="654"/>
      <c r="C27" s="249"/>
      <c r="D27" s="249"/>
      <c r="E27" s="249"/>
      <c r="F27" s="250" t="s">
        <v>417</v>
      </c>
      <c r="G27" s="251"/>
      <c r="H27" s="252" t="s">
        <v>295</v>
      </c>
    </row>
    <row r="28" spans="1:9" ht="17.5" customHeight="1">
      <c r="A28" s="671" t="s">
        <v>447</v>
      </c>
      <c r="B28" s="672"/>
      <c r="C28" s="253"/>
      <c r="D28" s="253"/>
      <c r="E28" s="253"/>
      <c r="F28" s="665" t="s">
        <v>413</v>
      </c>
      <c r="G28" s="666"/>
      <c r="H28" s="667"/>
      <c r="I28" s="270"/>
    </row>
    <row r="29" spans="1:9" ht="17.5" customHeight="1">
      <c r="A29" s="653"/>
      <c r="B29" s="654"/>
      <c r="C29" s="248"/>
      <c r="D29" s="248"/>
      <c r="E29" s="248"/>
      <c r="F29" s="668" t="s">
        <v>408</v>
      </c>
      <c r="G29" s="669"/>
      <c r="H29" s="670"/>
    </row>
    <row r="30" spans="1:9" ht="17.5" customHeight="1">
      <c r="A30" s="653"/>
      <c r="B30" s="654"/>
      <c r="C30" s="248"/>
      <c r="D30" s="248"/>
      <c r="E30" s="248"/>
      <c r="F30" s="668" t="s">
        <v>409</v>
      </c>
      <c r="G30" s="669"/>
      <c r="H30" s="670"/>
    </row>
    <row r="31" spans="1:9" ht="17.5" customHeight="1">
      <c r="A31" s="653"/>
      <c r="B31" s="654"/>
      <c r="C31" s="248"/>
      <c r="D31" s="248"/>
      <c r="E31" s="248"/>
      <c r="F31" s="668" t="s">
        <v>113</v>
      </c>
      <c r="G31" s="669"/>
      <c r="H31" s="670"/>
    </row>
    <row r="32" spans="1:9" ht="17.5" customHeight="1">
      <c r="A32" s="655"/>
      <c r="B32" s="656"/>
      <c r="C32" s="254"/>
      <c r="D32" s="254"/>
      <c r="E32" s="254"/>
      <c r="F32" s="255" t="s">
        <v>417</v>
      </c>
      <c r="G32" s="251"/>
      <c r="H32" s="256" t="s">
        <v>295</v>
      </c>
    </row>
    <row r="33" spans="1:9" ht="17.5" customHeight="1">
      <c r="A33" s="673" t="s">
        <v>448</v>
      </c>
      <c r="B33" s="674"/>
      <c r="C33" s="249"/>
      <c r="D33" s="249"/>
      <c r="E33" s="249"/>
      <c r="F33" s="675" t="s">
        <v>265</v>
      </c>
      <c r="G33" s="676"/>
      <c r="H33" s="677"/>
    </row>
    <row r="34" spans="1:9" ht="17.5" customHeight="1">
      <c r="A34" s="673"/>
      <c r="B34" s="674"/>
      <c r="C34" s="248"/>
      <c r="D34" s="248"/>
      <c r="E34" s="248"/>
      <c r="F34" s="668" t="s">
        <v>266</v>
      </c>
      <c r="G34" s="669"/>
      <c r="H34" s="670"/>
    </row>
    <row r="35" spans="1:9" ht="17.5" customHeight="1">
      <c r="A35" s="673"/>
      <c r="B35" s="674"/>
      <c r="C35" s="254"/>
      <c r="D35" s="254"/>
      <c r="E35" s="254"/>
      <c r="F35" s="250" t="s">
        <v>417</v>
      </c>
      <c r="G35" s="251"/>
      <c r="H35" s="252" t="s">
        <v>295</v>
      </c>
    </row>
    <row r="36" spans="1:9" ht="17.5" customHeight="1">
      <c r="A36" s="673" t="s">
        <v>449</v>
      </c>
      <c r="B36" s="674"/>
      <c r="C36" s="253"/>
      <c r="D36" s="253"/>
      <c r="E36" s="253"/>
      <c r="F36" s="665" t="s">
        <v>421</v>
      </c>
      <c r="G36" s="666"/>
      <c r="H36" s="667"/>
      <c r="I36" s="270"/>
    </row>
    <row r="37" spans="1:9" ht="17.5" customHeight="1">
      <c r="A37" s="673"/>
      <c r="B37" s="674"/>
      <c r="C37" s="257"/>
      <c r="D37" s="257"/>
      <c r="E37" s="257"/>
      <c r="F37" s="271" t="s">
        <v>417</v>
      </c>
      <c r="G37" s="272"/>
      <c r="H37" s="252" t="s">
        <v>295</v>
      </c>
    </row>
    <row r="38" spans="1:9" ht="17.5" customHeight="1">
      <c r="A38" s="673" t="s">
        <v>450</v>
      </c>
      <c r="B38" s="674"/>
      <c r="C38" s="253"/>
      <c r="D38" s="253"/>
      <c r="E38" s="253"/>
      <c r="F38" s="665" t="s">
        <v>267</v>
      </c>
      <c r="G38" s="666"/>
      <c r="H38" s="667"/>
    </row>
    <row r="39" spans="1:9" ht="17.5" customHeight="1">
      <c r="A39" s="673"/>
      <c r="B39" s="674"/>
      <c r="C39" s="257"/>
      <c r="D39" s="257"/>
      <c r="E39" s="257"/>
      <c r="F39" s="250" t="s">
        <v>417</v>
      </c>
      <c r="G39" s="251"/>
      <c r="H39" s="252" t="s">
        <v>295</v>
      </c>
    </row>
    <row r="40" spans="1:9" ht="17.5" customHeight="1">
      <c r="A40" s="673" t="s">
        <v>451</v>
      </c>
      <c r="B40" s="674"/>
      <c r="C40" s="253"/>
      <c r="D40" s="253"/>
      <c r="E40" s="253"/>
      <c r="F40" s="665" t="s">
        <v>268</v>
      </c>
      <c r="G40" s="666"/>
      <c r="H40" s="667"/>
    </row>
    <row r="41" spans="1:9" ht="17.5" customHeight="1">
      <c r="A41" s="673"/>
      <c r="B41" s="674"/>
      <c r="C41" s="248"/>
      <c r="D41" s="248"/>
      <c r="E41" s="248"/>
      <c r="F41" s="668" t="s">
        <v>269</v>
      </c>
      <c r="G41" s="669"/>
      <c r="H41" s="670"/>
    </row>
    <row r="42" spans="1:9" ht="17.5" customHeight="1">
      <c r="A42" s="673"/>
      <c r="B42" s="674"/>
      <c r="C42" s="254"/>
      <c r="D42" s="254"/>
      <c r="E42" s="254"/>
      <c r="F42" s="250" t="s">
        <v>417</v>
      </c>
      <c r="G42" s="251"/>
      <c r="H42" s="252" t="s">
        <v>295</v>
      </c>
    </row>
    <row r="43" spans="1:9" ht="17.5" customHeight="1">
      <c r="A43" s="673" t="s">
        <v>452</v>
      </c>
      <c r="B43" s="674"/>
      <c r="C43" s="249"/>
      <c r="D43" s="249"/>
      <c r="E43" s="249"/>
      <c r="F43" s="665" t="s">
        <v>270</v>
      </c>
      <c r="G43" s="666"/>
      <c r="H43" s="667"/>
    </row>
    <row r="44" spans="1:9" ht="17.5" customHeight="1">
      <c r="A44" s="673"/>
      <c r="B44" s="674"/>
      <c r="C44" s="257"/>
      <c r="D44" s="257"/>
      <c r="E44" s="257"/>
      <c r="F44" s="250" t="s">
        <v>417</v>
      </c>
      <c r="G44" s="251"/>
      <c r="H44" s="252" t="s">
        <v>295</v>
      </c>
    </row>
    <row r="45" spans="1:9" ht="17.5" customHeight="1">
      <c r="A45" s="673" t="s">
        <v>453</v>
      </c>
      <c r="B45" s="674"/>
      <c r="C45" s="253"/>
      <c r="D45" s="253"/>
      <c r="E45" s="253"/>
      <c r="F45" s="665" t="s">
        <v>418</v>
      </c>
      <c r="G45" s="666"/>
      <c r="H45" s="667"/>
    </row>
    <row r="46" spans="1:9" ht="17.5" customHeight="1">
      <c r="A46" s="673"/>
      <c r="B46" s="674"/>
      <c r="C46" s="248"/>
      <c r="D46" s="248"/>
      <c r="E46" s="248"/>
      <c r="F46" s="668" t="s">
        <v>410</v>
      </c>
      <c r="G46" s="669"/>
      <c r="H46" s="670"/>
    </row>
    <row r="47" spans="1:9" ht="17.5" customHeight="1">
      <c r="A47" s="673"/>
      <c r="B47" s="674"/>
      <c r="C47" s="254"/>
      <c r="D47" s="254"/>
      <c r="E47" s="254"/>
      <c r="F47" s="250" t="s">
        <v>417</v>
      </c>
      <c r="G47" s="251"/>
      <c r="H47" s="252" t="s">
        <v>295</v>
      </c>
    </row>
    <row r="48" spans="1:9" ht="17.5" customHeight="1">
      <c r="A48" s="673" t="s">
        <v>454</v>
      </c>
      <c r="B48" s="674"/>
      <c r="C48" s="249"/>
      <c r="D48" s="249"/>
      <c r="E48" s="249"/>
      <c r="F48" s="665" t="s">
        <v>419</v>
      </c>
      <c r="G48" s="666"/>
      <c r="H48" s="667"/>
    </row>
    <row r="49" spans="1:8" ht="17.5" customHeight="1">
      <c r="A49" s="673"/>
      <c r="B49" s="674"/>
      <c r="C49" s="257"/>
      <c r="D49" s="257"/>
      <c r="E49" s="257"/>
      <c r="F49" s="250" t="s">
        <v>417</v>
      </c>
      <c r="G49" s="251"/>
      <c r="H49" s="252" t="s">
        <v>295</v>
      </c>
    </row>
    <row r="50" spans="1:8" ht="17.5" customHeight="1">
      <c r="A50" s="673" t="s">
        <v>455</v>
      </c>
      <c r="B50" s="674"/>
      <c r="C50" s="253"/>
      <c r="D50" s="253"/>
      <c r="E50" s="253"/>
      <c r="F50" s="665" t="s">
        <v>271</v>
      </c>
      <c r="G50" s="666"/>
      <c r="H50" s="667"/>
    </row>
    <row r="51" spans="1:8" ht="17.5" customHeight="1">
      <c r="A51" s="673"/>
      <c r="B51" s="674"/>
      <c r="C51" s="248"/>
      <c r="D51" s="248"/>
      <c r="E51" s="248"/>
      <c r="F51" s="668" t="s">
        <v>272</v>
      </c>
      <c r="G51" s="669"/>
      <c r="H51" s="670"/>
    </row>
    <row r="52" spans="1:8" ht="17.5" customHeight="1">
      <c r="A52" s="673"/>
      <c r="B52" s="674"/>
      <c r="C52" s="249"/>
      <c r="D52" s="249"/>
      <c r="E52" s="249"/>
      <c r="F52" s="250" t="s">
        <v>417</v>
      </c>
      <c r="G52" s="251"/>
      <c r="H52" s="252" t="s">
        <v>295</v>
      </c>
    </row>
    <row r="53" spans="1:8" ht="17.5" customHeight="1">
      <c r="A53" s="694" t="s">
        <v>456</v>
      </c>
      <c r="B53" s="695"/>
      <c r="C53" s="253"/>
      <c r="D53" s="253"/>
      <c r="E53" s="253"/>
      <c r="F53" s="665" t="s">
        <v>10</v>
      </c>
      <c r="G53" s="666"/>
      <c r="H53" s="667"/>
    </row>
    <row r="54" spans="1:8" ht="17.5" customHeight="1">
      <c r="A54" s="696"/>
      <c r="B54" s="697"/>
      <c r="C54" s="248"/>
      <c r="D54" s="248"/>
      <c r="E54" s="248"/>
      <c r="F54" s="668" t="s">
        <v>11</v>
      </c>
      <c r="G54" s="669"/>
      <c r="H54" s="670"/>
    </row>
    <row r="55" spans="1:8" ht="17.5" customHeight="1">
      <c r="A55" s="696"/>
      <c r="B55" s="697"/>
      <c r="C55" s="248"/>
      <c r="D55" s="248"/>
      <c r="E55" s="248"/>
      <c r="F55" s="668" t="s">
        <v>12</v>
      </c>
      <c r="G55" s="669"/>
      <c r="H55" s="670"/>
    </row>
    <row r="56" spans="1:8" ht="17.5" customHeight="1">
      <c r="A56" s="696"/>
      <c r="B56" s="697"/>
      <c r="C56" s="248"/>
      <c r="D56" s="248"/>
      <c r="E56" s="248"/>
      <c r="F56" s="668" t="s">
        <v>13</v>
      </c>
      <c r="G56" s="669"/>
      <c r="H56" s="670"/>
    </row>
    <row r="57" spans="1:8" ht="17.5" customHeight="1" thickBot="1">
      <c r="A57" s="698"/>
      <c r="B57" s="699"/>
      <c r="C57" s="258"/>
      <c r="D57" s="258"/>
      <c r="E57" s="258"/>
      <c r="F57" s="259" t="s">
        <v>417</v>
      </c>
      <c r="G57" s="260"/>
      <c r="H57" s="261" t="s">
        <v>295</v>
      </c>
    </row>
    <row r="58" spans="1:8" ht="28.15" customHeight="1" thickBot="1">
      <c r="A58" s="270"/>
      <c r="B58" s="270"/>
      <c r="C58" s="270"/>
      <c r="D58" s="270"/>
      <c r="E58" s="270"/>
      <c r="F58" s="678" t="s">
        <v>420</v>
      </c>
      <c r="G58" s="678"/>
      <c r="H58" s="678"/>
    </row>
    <row r="59" spans="1:8" ht="13.15" customHeight="1">
      <c r="A59" s="679" t="s">
        <v>457</v>
      </c>
      <c r="B59" s="680"/>
      <c r="C59" s="685"/>
      <c r="D59" s="686"/>
      <c r="E59" s="686"/>
      <c r="F59" s="686"/>
      <c r="G59" s="686"/>
      <c r="H59" s="687"/>
    </row>
    <row r="60" spans="1:8" ht="13.15" customHeight="1">
      <c r="A60" s="681"/>
      <c r="B60" s="682"/>
      <c r="C60" s="688"/>
      <c r="D60" s="689"/>
      <c r="E60" s="689"/>
      <c r="F60" s="689"/>
      <c r="G60" s="689"/>
      <c r="H60" s="690"/>
    </row>
    <row r="61" spans="1:8" ht="13.15" customHeight="1">
      <c r="A61" s="681"/>
      <c r="B61" s="682"/>
      <c r="C61" s="688"/>
      <c r="D61" s="689"/>
      <c r="E61" s="689"/>
      <c r="F61" s="689"/>
      <c r="G61" s="689"/>
      <c r="H61" s="690"/>
    </row>
    <row r="62" spans="1:8" ht="13.15" customHeight="1">
      <c r="A62" s="681"/>
      <c r="B62" s="682"/>
      <c r="C62" s="688"/>
      <c r="D62" s="689"/>
      <c r="E62" s="689"/>
      <c r="F62" s="689"/>
      <c r="G62" s="689"/>
      <c r="H62" s="690"/>
    </row>
    <row r="63" spans="1:8" ht="13.15" customHeight="1">
      <c r="A63" s="681"/>
      <c r="B63" s="682"/>
      <c r="C63" s="688"/>
      <c r="D63" s="689"/>
      <c r="E63" s="689"/>
      <c r="F63" s="689"/>
      <c r="G63" s="689"/>
      <c r="H63" s="690"/>
    </row>
    <row r="64" spans="1:8" ht="13.15" customHeight="1">
      <c r="A64" s="681"/>
      <c r="B64" s="682"/>
      <c r="C64" s="688"/>
      <c r="D64" s="689"/>
      <c r="E64" s="689"/>
      <c r="F64" s="689"/>
      <c r="G64" s="689"/>
      <c r="H64" s="690"/>
    </row>
    <row r="65" spans="1:8" ht="13.15" customHeight="1" thickBot="1">
      <c r="A65" s="683"/>
      <c r="B65" s="684"/>
      <c r="C65" s="691"/>
      <c r="D65" s="692"/>
      <c r="E65" s="692"/>
      <c r="F65" s="692"/>
      <c r="G65" s="692"/>
      <c r="H65" s="693"/>
    </row>
    <row r="66" spans="1:8">
      <c r="A66" s="300" t="str">
        <f t="array" ref="A66">IF(AND(C5:C57=""),"計画項目を入力してください","")</f>
        <v>計画項目を入力してください</v>
      </c>
    </row>
    <row r="67" spans="1:8">
      <c r="A67" s="301" t="str">
        <f t="array" ref="A67">IF(AND(D5:D57=""),"実績項目を入力してください","")</f>
        <v>実績項目を入力してください</v>
      </c>
    </row>
    <row r="68" spans="1:8">
      <c r="A68" s="301" t="str">
        <f t="array" ref="A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A48:B49"/>
    <mergeCell ref="F48:H48"/>
    <mergeCell ref="A38:B39"/>
    <mergeCell ref="F38:H38"/>
    <mergeCell ref="A40:B42"/>
    <mergeCell ref="F40:H40"/>
    <mergeCell ref="F41:H41"/>
    <mergeCell ref="A43:B44"/>
    <mergeCell ref="F43:H43"/>
    <mergeCell ref="A45:B47"/>
    <mergeCell ref="F45:H45"/>
    <mergeCell ref="F46:H46"/>
    <mergeCell ref="A33:B35"/>
    <mergeCell ref="F33:H33"/>
    <mergeCell ref="F34:H34"/>
    <mergeCell ref="A36:B37"/>
    <mergeCell ref="F36:H36"/>
    <mergeCell ref="A28:B32"/>
    <mergeCell ref="F28:H28"/>
    <mergeCell ref="F29:H29"/>
    <mergeCell ref="F30:H30"/>
    <mergeCell ref="F31:H31"/>
    <mergeCell ref="A23:B27"/>
    <mergeCell ref="F23:H23"/>
    <mergeCell ref="F24:H24"/>
    <mergeCell ref="F25:H25"/>
    <mergeCell ref="F26:H26"/>
    <mergeCell ref="A18:B22"/>
    <mergeCell ref="F18:H18"/>
    <mergeCell ref="F19:H19"/>
    <mergeCell ref="F20:H20"/>
    <mergeCell ref="F21:H21"/>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600-000000000000}">
      <formula1>0</formula1>
      <formula2>250</formula2>
    </dataValidation>
    <dataValidation type="list" imeMode="hiragana" allowBlank="1" showInputMessage="1" showErrorMessage="1" sqref="C5:E57" xr:uid="{00000000-0002-0000-0600-000001000000}">
      <formula1>$M$5:$M$6</formula1>
    </dataValidation>
    <dataValidation imeMode="hiragana" allowBlank="1" showInputMessage="1" showErrorMessage="1" sqref="H11 H57 H35 H39 H42 H44 H47 H49 H52 H17:H32 H37" xr:uid="{00000000-0002-0000-0600-000002000000}"/>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F11"/>
  <sheetViews>
    <sheetView zoomScaleNormal="100" workbookViewId="0">
      <selection activeCell="A3" sqref="A3:B11"/>
    </sheetView>
  </sheetViews>
  <sheetFormatPr defaultColWidth="3.90625" defaultRowHeight="13"/>
  <cols>
    <col min="1" max="1" width="7.08984375" style="15" customWidth="1"/>
    <col min="2" max="2" width="9.08984375" style="15" customWidth="1"/>
    <col min="3" max="3" width="16.08984375" style="15" customWidth="1"/>
    <col min="4" max="4" width="6.26953125" style="15" customWidth="1"/>
    <col min="5" max="5" width="6.90625" style="15" customWidth="1"/>
    <col min="6" max="6" width="3.90625" style="15" customWidth="1"/>
    <col min="7" max="16384" width="3.90625" style="15"/>
  </cols>
  <sheetData>
    <row r="2" spans="1:6" ht="14">
      <c r="A2" s="141" t="s">
        <v>442</v>
      </c>
      <c r="F2" s="25"/>
    </row>
    <row r="3" spans="1:6">
      <c r="A3" s="3" t="s">
        <v>75</v>
      </c>
      <c r="B3" s="49">
        <v>2.58</v>
      </c>
      <c r="C3" s="147" t="s">
        <v>78</v>
      </c>
    </row>
    <row r="4" spans="1:6">
      <c r="A4" s="3" t="s">
        <v>286</v>
      </c>
      <c r="B4" s="49">
        <v>2.3199999999999998</v>
      </c>
      <c r="C4" s="147" t="s">
        <v>174</v>
      </c>
    </row>
    <row r="5" spans="1:6">
      <c r="A5" s="3" t="s">
        <v>165</v>
      </c>
      <c r="B5" s="49">
        <v>3</v>
      </c>
      <c r="C5" s="147" t="s">
        <v>328</v>
      </c>
    </row>
    <row r="6" spans="1:6">
      <c r="A6" s="3" t="s">
        <v>287</v>
      </c>
      <c r="B6" s="147">
        <v>2.23</v>
      </c>
      <c r="C6" s="147" t="s">
        <v>329</v>
      </c>
    </row>
    <row r="7" spans="1:6">
      <c r="A7" s="3" t="s">
        <v>288</v>
      </c>
      <c r="B7" s="147">
        <v>1.37</v>
      </c>
      <c r="C7" s="147" t="s">
        <v>49</v>
      </c>
    </row>
    <row r="8" spans="1:6">
      <c r="A8" s="3" t="s">
        <v>169</v>
      </c>
      <c r="B8" s="147">
        <v>0</v>
      </c>
      <c r="C8" s="147" t="s">
        <v>58</v>
      </c>
    </row>
    <row r="9" spans="1:6">
      <c r="A9" s="3" t="s">
        <v>31</v>
      </c>
      <c r="B9" s="147">
        <v>0</v>
      </c>
      <c r="C9" s="147" t="s">
        <v>330</v>
      </c>
    </row>
    <row r="10" spans="1:6">
      <c r="A10" s="3"/>
      <c r="B10" s="147"/>
      <c r="C10" s="49"/>
    </row>
    <row r="11" spans="1:6">
      <c r="A11" s="3"/>
      <c r="B11" s="147"/>
      <c r="C11" s="49"/>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9"/>
    </row>
    <row r="2" spans="1:5" s="10" customFormat="1" ht="18" customHeight="1">
      <c r="A2" s="700" t="s">
        <v>56</v>
      </c>
      <c r="B2" s="700"/>
    </row>
    <row r="3" spans="1:5" ht="13.5" thickBot="1"/>
    <row r="4" spans="1:5" s="1" customFormat="1" ht="15" customHeight="1">
      <c r="A4" s="11">
        <v>1</v>
      </c>
      <c r="B4" s="12" t="s">
        <v>177</v>
      </c>
    </row>
    <row r="5" spans="1:5" s="1" customFormat="1" ht="15" customHeight="1">
      <c r="A5" s="13">
        <v>2</v>
      </c>
      <c r="B5" s="14" t="s">
        <v>178</v>
      </c>
    </row>
    <row r="6" spans="1:5" s="1" customFormat="1" ht="15" customHeight="1">
      <c r="A6" s="13">
        <v>3</v>
      </c>
      <c r="B6" s="14" t="s">
        <v>179</v>
      </c>
    </row>
    <row r="7" spans="1:5" s="1" customFormat="1" ht="15" customHeight="1">
      <c r="A7" s="13">
        <v>4</v>
      </c>
      <c r="B7" s="14" t="s">
        <v>180</v>
      </c>
    </row>
    <row r="8" spans="1:5" s="1" customFormat="1" ht="15" customHeight="1">
      <c r="A8" s="13">
        <v>5</v>
      </c>
      <c r="B8" s="14" t="s">
        <v>181</v>
      </c>
    </row>
    <row r="9" spans="1:5" s="1" customFormat="1" ht="15" customHeight="1">
      <c r="A9" s="13">
        <v>6</v>
      </c>
      <c r="B9" s="14" t="s">
        <v>182</v>
      </c>
    </row>
    <row r="10" spans="1:5" s="1" customFormat="1" ht="15" customHeight="1">
      <c r="A10" s="13">
        <v>7</v>
      </c>
      <c r="B10" s="14" t="s">
        <v>183</v>
      </c>
    </row>
    <row r="11" spans="1:5" s="1" customFormat="1" ht="15" customHeight="1">
      <c r="A11" s="13">
        <v>8</v>
      </c>
      <c r="B11" s="14" t="s">
        <v>184</v>
      </c>
    </row>
    <row r="12" spans="1:5" s="1" customFormat="1" ht="15" customHeight="1">
      <c r="A12" s="13">
        <v>9</v>
      </c>
      <c r="B12" s="14" t="s">
        <v>185</v>
      </c>
    </row>
    <row r="13" spans="1:5" s="1" customFormat="1" ht="15" customHeight="1">
      <c r="A13" s="13">
        <v>10</v>
      </c>
      <c r="B13" s="14" t="s">
        <v>186</v>
      </c>
    </row>
    <row r="14" spans="1:5" s="1" customFormat="1" ht="15" customHeight="1">
      <c r="A14" s="13">
        <v>11</v>
      </c>
      <c r="B14" s="14" t="s">
        <v>187</v>
      </c>
    </row>
    <row r="15" spans="1:5" s="1" customFormat="1" ht="15" customHeight="1">
      <c r="A15" s="13">
        <v>12</v>
      </c>
      <c r="B15" s="14" t="s">
        <v>188</v>
      </c>
    </row>
    <row r="16" spans="1:5" s="1" customFormat="1" ht="15" customHeight="1">
      <c r="A16" s="13">
        <v>13</v>
      </c>
      <c r="B16" s="14" t="s">
        <v>189</v>
      </c>
    </row>
    <row r="17" spans="1:5" s="1" customFormat="1" ht="15" customHeight="1">
      <c r="A17" s="13">
        <v>14</v>
      </c>
      <c r="B17" s="14" t="s">
        <v>190</v>
      </c>
    </row>
    <row r="18" spans="1:5" s="1" customFormat="1" ht="15" customHeight="1">
      <c r="A18" s="13">
        <v>15</v>
      </c>
      <c r="B18" s="14" t="s">
        <v>191</v>
      </c>
    </row>
    <row r="19" spans="1:5" s="1" customFormat="1" ht="15" customHeight="1">
      <c r="A19" s="13">
        <v>16</v>
      </c>
      <c r="B19" s="14" t="s">
        <v>192</v>
      </c>
    </row>
    <row r="20" spans="1:5" s="1" customFormat="1" ht="15" customHeight="1">
      <c r="A20" s="13">
        <v>17</v>
      </c>
      <c r="B20" s="14" t="s">
        <v>193</v>
      </c>
    </row>
    <row r="21" spans="1:5" s="1" customFormat="1" ht="15" customHeight="1">
      <c r="A21" s="13">
        <v>18</v>
      </c>
      <c r="B21" s="14" t="s">
        <v>194</v>
      </c>
      <c r="E21" s="69"/>
    </row>
    <row r="22" spans="1:5" s="1" customFormat="1" ht="15" customHeight="1">
      <c r="A22" s="13">
        <v>19</v>
      </c>
      <c r="B22" s="14" t="s">
        <v>195</v>
      </c>
    </row>
    <row r="23" spans="1:5" s="1" customFormat="1" ht="15" customHeight="1">
      <c r="A23" s="13">
        <v>20</v>
      </c>
      <c r="B23" s="14" t="s">
        <v>196</v>
      </c>
    </row>
    <row r="24" spans="1:5" s="1" customFormat="1" ht="15" customHeight="1">
      <c r="A24" s="13">
        <v>21</v>
      </c>
      <c r="B24" s="14" t="s">
        <v>197</v>
      </c>
    </row>
    <row r="25" spans="1:5" s="1" customFormat="1" ht="15" customHeight="1">
      <c r="A25" s="13">
        <v>22</v>
      </c>
      <c r="B25" s="14" t="s">
        <v>198</v>
      </c>
    </row>
    <row r="26" spans="1:5" s="1" customFormat="1" ht="15" customHeight="1">
      <c r="A26" s="13">
        <v>23</v>
      </c>
      <c r="B26" s="14" t="s">
        <v>199</v>
      </c>
    </row>
    <row r="27" spans="1:5" s="1" customFormat="1" ht="15" customHeight="1">
      <c r="A27" s="13">
        <v>24</v>
      </c>
      <c r="B27" s="14" t="s">
        <v>200</v>
      </c>
    </row>
    <row r="28" spans="1:5" s="1" customFormat="1" ht="15" customHeight="1">
      <c r="A28" s="13">
        <v>25</v>
      </c>
      <c r="B28" s="14" t="s">
        <v>327</v>
      </c>
    </row>
    <row r="29" spans="1:5" s="1" customFormat="1" ht="15" customHeight="1">
      <c r="A29" s="13">
        <v>26</v>
      </c>
      <c r="B29" s="14" t="s">
        <v>201</v>
      </c>
    </row>
    <row r="30" spans="1:5" s="1" customFormat="1" ht="15" customHeight="1">
      <c r="A30" s="13">
        <v>27</v>
      </c>
      <c r="B30" s="14" t="s">
        <v>202</v>
      </c>
    </row>
    <row r="31" spans="1:5" s="1" customFormat="1" ht="15" customHeight="1">
      <c r="A31" s="13">
        <v>28</v>
      </c>
      <c r="B31" s="14" t="s">
        <v>203</v>
      </c>
    </row>
    <row r="32" spans="1:5" s="1" customFormat="1" ht="15" customHeight="1">
      <c r="A32" s="13">
        <v>29</v>
      </c>
      <c r="B32" s="14" t="s">
        <v>204</v>
      </c>
    </row>
    <row r="33" spans="1:2" s="1" customFormat="1" ht="15" customHeight="1">
      <c r="A33" s="13">
        <v>30</v>
      </c>
      <c r="B33" s="14" t="s">
        <v>205</v>
      </c>
    </row>
    <row r="34" spans="1:2" s="1" customFormat="1" ht="15" customHeight="1">
      <c r="A34" s="13">
        <v>31</v>
      </c>
      <c r="B34" s="14" t="s">
        <v>206</v>
      </c>
    </row>
    <row r="35" spans="1:2" s="1" customFormat="1" ht="15" customHeight="1">
      <c r="A35" s="13">
        <v>32</v>
      </c>
      <c r="B35" s="14" t="s">
        <v>207</v>
      </c>
    </row>
    <row r="36" spans="1:2" s="1" customFormat="1" ht="15" customHeight="1">
      <c r="A36" s="13">
        <v>33</v>
      </c>
      <c r="B36" s="14" t="s">
        <v>208</v>
      </c>
    </row>
    <row r="37" spans="1:2" s="1" customFormat="1" ht="15" customHeight="1">
      <c r="A37" s="13">
        <v>34</v>
      </c>
      <c r="B37" s="14" t="s">
        <v>209</v>
      </c>
    </row>
    <row r="38" spans="1:2" s="1" customFormat="1" ht="15" customHeight="1">
      <c r="A38" s="13">
        <v>35</v>
      </c>
      <c r="B38" s="14" t="s">
        <v>210</v>
      </c>
    </row>
    <row r="39" spans="1:2" s="1" customFormat="1" ht="15" customHeight="1">
      <c r="A39" s="13">
        <v>36</v>
      </c>
      <c r="B39" s="14" t="s">
        <v>211</v>
      </c>
    </row>
    <row r="40" spans="1:2" s="1" customFormat="1" ht="15" customHeight="1">
      <c r="A40" s="13">
        <v>37</v>
      </c>
      <c r="B40" s="14" t="s">
        <v>212</v>
      </c>
    </row>
    <row r="41" spans="1:2" s="1" customFormat="1" ht="15" customHeight="1">
      <c r="A41" s="13">
        <v>38</v>
      </c>
      <c r="B41" s="14" t="s">
        <v>213</v>
      </c>
    </row>
    <row r="42" spans="1:2" s="1" customFormat="1" ht="15" customHeight="1">
      <c r="A42" s="13">
        <v>39</v>
      </c>
      <c r="B42" s="14" t="s">
        <v>214</v>
      </c>
    </row>
    <row r="43" spans="1:2" s="1" customFormat="1" ht="15" customHeight="1">
      <c r="A43" s="13">
        <v>40</v>
      </c>
      <c r="B43" s="14" t="s">
        <v>215</v>
      </c>
    </row>
    <row r="44" spans="1:2" s="1" customFormat="1" ht="15" customHeight="1">
      <c r="A44" s="13">
        <v>41</v>
      </c>
      <c r="B44" s="14" t="s">
        <v>216</v>
      </c>
    </row>
    <row r="45" spans="1:2" s="1" customFormat="1" ht="15" customHeight="1">
      <c r="A45" s="13">
        <v>42</v>
      </c>
      <c r="B45" s="14" t="s">
        <v>217</v>
      </c>
    </row>
    <row r="46" spans="1:2" s="1" customFormat="1" ht="15" customHeight="1">
      <c r="A46" s="13">
        <v>43</v>
      </c>
      <c r="B46" s="14" t="s">
        <v>218</v>
      </c>
    </row>
    <row r="47" spans="1:2" s="1" customFormat="1" ht="15" customHeight="1">
      <c r="A47" s="13">
        <v>44</v>
      </c>
      <c r="B47" s="14" t="s">
        <v>219</v>
      </c>
    </row>
    <row r="48" spans="1:2" s="1" customFormat="1" ht="15" customHeight="1">
      <c r="A48" s="13">
        <v>45</v>
      </c>
      <c r="B48" s="14" t="s">
        <v>220</v>
      </c>
    </row>
    <row r="49" spans="1:4" s="1" customFormat="1" ht="15" customHeight="1">
      <c r="A49" s="13">
        <v>46</v>
      </c>
      <c r="B49" s="14" t="s">
        <v>221</v>
      </c>
    </row>
    <row r="50" spans="1:4" s="1" customFormat="1" ht="15" customHeight="1">
      <c r="A50" s="13">
        <v>47</v>
      </c>
      <c r="B50" s="14" t="s">
        <v>222</v>
      </c>
    </row>
    <row r="51" spans="1:4" s="1" customFormat="1" ht="15" customHeight="1">
      <c r="A51" s="13">
        <v>48</v>
      </c>
      <c r="B51" s="14" t="s">
        <v>223</v>
      </c>
    </row>
    <row r="52" spans="1:4" s="1" customFormat="1" ht="15" customHeight="1">
      <c r="A52" s="57">
        <v>49</v>
      </c>
      <c r="B52" s="58" t="s">
        <v>224</v>
      </c>
    </row>
    <row r="53" spans="1:4">
      <c r="A53" s="13">
        <v>50</v>
      </c>
      <c r="B53" s="14" t="s">
        <v>225</v>
      </c>
      <c r="D53" s="1"/>
    </row>
    <row r="54" spans="1:4">
      <c r="A54" s="13">
        <v>51</v>
      </c>
      <c r="B54" s="14" t="s">
        <v>226</v>
      </c>
    </row>
    <row r="55" spans="1:4">
      <c r="A55" s="13">
        <v>52</v>
      </c>
      <c r="B55" s="14" t="s">
        <v>227</v>
      </c>
    </row>
    <row r="56" spans="1:4">
      <c r="A56" s="13">
        <v>53</v>
      </c>
      <c r="B56" s="14" t="s">
        <v>228</v>
      </c>
    </row>
    <row r="57" spans="1:4">
      <c r="A57" s="13">
        <v>54</v>
      </c>
      <c r="B57" s="14" t="s">
        <v>229</v>
      </c>
    </row>
    <row r="58" spans="1:4">
      <c r="A58" s="13">
        <v>55</v>
      </c>
      <c r="B58" s="14" t="s">
        <v>230</v>
      </c>
    </row>
    <row r="59" spans="1:4">
      <c r="A59" s="13">
        <v>56</v>
      </c>
      <c r="B59" s="14" t="s">
        <v>231</v>
      </c>
    </row>
    <row r="60" spans="1:4">
      <c r="A60" s="13">
        <v>57</v>
      </c>
      <c r="B60" s="14" t="s">
        <v>232</v>
      </c>
    </row>
    <row r="61" spans="1:4">
      <c r="A61" s="13">
        <v>58</v>
      </c>
      <c r="B61" s="14" t="s">
        <v>233</v>
      </c>
    </row>
    <row r="62" spans="1:4">
      <c r="A62" s="13">
        <v>59</v>
      </c>
      <c r="B62" s="14" t="s">
        <v>234</v>
      </c>
    </row>
    <row r="63" spans="1:4">
      <c r="A63" s="13">
        <v>60</v>
      </c>
      <c r="B63" s="14" t="s">
        <v>235</v>
      </c>
    </row>
    <row r="64" spans="1:4">
      <c r="A64" s="13">
        <v>61</v>
      </c>
      <c r="B64" s="14" t="s">
        <v>236</v>
      </c>
    </row>
    <row r="65" spans="1:2">
      <c r="A65" s="13">
        <v>62</v>
      </c>
      <c r="B65" s="14" t="s">
        <v>237</v>
      </c>
    </row>
    <row r="66" spans="1:2">
      <c r="A66" s="13">
        <v>63</v>
      </c>
      <c r="B66" s="14" t="s">
        <v>238</v>
      </c>
    </row>
    <row r="67" spans="1:2">
      <c r="A67" s="13">
        <v>64</v>
      </c>
      <c r="B67" s="14" t="s">
        <v>239</v>
      </c>
    </row>
    <row r="68" spans="1:2">
      <c r="A68" s="13">
        <v>65</v>
      </c>
      <c r="B68" s="14" t="s">
        <v>240</v>
      </c>
    </row>
    <row r="69" spans="1:2">
      <c r="A69" s="13">
        <v>66</v>
      </c>
      <c r="B69" s="14" t="s">
        <v>241</v>
      </c>
    </row>
    <row r="70" spans="1:2">
      <c r="A70" s="13">
        <v>67</v>
      </c>
      <c r="B70" s="51" t="s">
        <v>242</v>
      </c>
    </row>
    <row r="71" spans="1:2">
      <c r="A71" s="13">
        <v>68</v>
      </c>
      <c r="B71" s="14" t="s">
        <v>243</v>
      </c>
    </row>
    <row r="72" spans="1:2">
      <c r="A72" s="13">
        <v>69</v>
      </c>
      <c r="B72" s="14" t="s">
        <v>244</v>
      </c>
    </row>
    <row r="73" spans="1:2">
      <c r="A73" s="13">
        <v>70</v>
      </c>
      <c r="B73" s="14" t="s">
        <v>245</v>
      </c>
    </row>
    <row r="74" spans="1:2">
      <c r="A74" s="13">
        <v>71</v>
      </c>
      <c r="B74" s="14" t="s">
        <v>246</v>
      </c>
    </row>
    <row r="75" spans="1:2">
      <c r="A75" s="13">
        <v>72</v>
      </c>
      <c r="B75" s="14" t="s">
        <v>247</v>
      </c>
    </row>
    <row r="76" spans="1:2">
      <c r="A76" s="13">
        <v>73</v>
      </c>
      <c r="B76" s="14" t="s">
        <v>248</v>
      </c>
    </row>
    <row r="77" spans="1:2">
      <c r="A77" s="13">
        <v>74</v>
      </c>
      <c r="B77" s="14" t="s">
        <v>249</v>
      </c>
    </row>
    <row r="78" spans="1:2">
      <c r="A78" s="13">
        <v>75</v>
      </c>
      <c r="B78" s="14" t="s">
        <v>250</v>
      </c>
    </row>
    <row r="79" spans="1:2">
      <c r="A79" s="13">
        <v>76</v>
      </c>
      <c r="B79" s="14" t="s">
        <v>251</v>
      </c>
    </row>
    <row r="80" spans="1:2">
      <c r="A80" s="13">
        <v>77</v>
      </c>
      <c r="B80" s="14" t="s">
        <v>252</v>
      </c>
    </row>
    <row r="81" spans="1:2">
      <c r="A81" s="13">
        <v>78</v>
      </c>
      <c r="B81" s="14" t="s">
        <v>253</v>
      </c>
    </row>
    <row r="82" spans="1:2">
      <c r="A82" s="13">
        <v>79</v>
      </c>
      <c r="B82" s="14" t="s">
        <v>254</v>
      </c>
    </row>
    <row r="83" spans="1:2">
      <c r="A83" s="13">
        <v>80</v>
      </c>
      <c r="B83" s="14" t="s">
        <v>255</v>
      </c>
    </row>
    <row r="84" spans="1:2">
      <c r="A84" s="13">
        <v>81</v>
      </c>
      <c r="B84" s="14" t="s">
        <v>256</v>
      </c>
    </row>
    <row r="85" spans="1:2">
      <c r="A85" s="13">
        <v>82</v>
      </c>
      <c r="B85" s="14" t="s">
        <v>257</v>
      </c>
    </row>
    <row r="86" spans="1:2">
      <c r="A86" s="13">
        <v>83</v>
      </c>
      <c r="B86" s="14" t="s">
        <v>258</v>
      </c>
    </row>
    <row r="87" spans="1:2">
      <c r="A87" s="13">
        <v>84</v>
      </c>
      <c r="B87" s="14" t="s">
        <v>259</v>
      </c>
    </row>
    <row r="88" spans="1:2">
      <c r="A88" s="13">
        <v>85</v>
      </c>
      <c r="B88" s="14" t="s">
        <v>260</v>
      </c>
    </row>
    <row r="89" spans="1:2">
      <c r="A89" s="13">
        <v>86</v>
      </c>
      <c r="B89" s="14" t="s">
        <v>261</v>
      </c>
    </row>
    <row r="90" spans="1:2">
      <c r="A90" s="13">
        <v>87</v>
      </c>
      <c r="B90" s="14" t="s">
        <v>262</v>
      </c>
    </row>
    <row r="91" spans="1:2">
      <c r="A91" s="13">
        <v>88</v>
      </c>
      <c r="B91" s="14" t="s">
        <v>263</v>
      </c>
    </row>
    <row r="92" spans="1:2">
      <c r="A92" s="13">
        <v>89</v>
      </c>
      <c r="B92" s="14" t="s">
        <v>264</v>
      </c>
    </row>
    <row r="93" spans="1:2">
      <c r="A93" s="13">
        <v>90</v>
      </c>
      <c r="B93" s="14" t="s">
        <v>94</v>
      </c>
    </row>
    <row r="94" spans="1:2">
      <c r="A94" s="13">
        <v>91</v>
      </c>
      <c r="B94" s="14" t="s">
        <v>95</v>
      </c>
    </row>
    <row r="95" spans="1:2">
      <c r="A95" s="13">
        <v>92</v>
      </c>
      <c r="B95" s="14" t="s">
        <v>96</v>
      </c>
    </row>
    <row r="96" spans="1:2">
      <c r="A96" s="13">
        <v>93</v>
      </c>
      <c r="B96" s="14" t="s">
        <v>97</v>
      </c>
    </row>
    <row r="97" spans="1:2">
      <c r="A97" s="13">
        <v>94</v>
      </c>
      <c r="B97" s="14" t="s">
        <v>98</v>
      </c>
    </row>
    <row r="98" spans="1:2">
      <c r="A98" s="13">
        <v>95</v>
      </c>
      <c r="B98" s="14" t="s">
        <v>99</v>
      </c>
    </row>
    <row r="99" spans="1:2">
      <c r="A99" s="13">
        <v>96</v>
      </c>
      <c r="B99" s="14" t="s">
        <v>100</v>
      </c>
    </row>
    <row r="100" spans="1:2">
      <c r="A100" s="13">
        <v>97</v>
      </c>
      <c r="B100" s="14" t="s">
        <v>101</v>
      </c>
    </row>
    <row r="101" spans="1:2">
      <c r="A101" s="57">
        <v>98</v>
      </c>
      <c r="B101" s="58" t="s">
        <v>102</v>
      </c>
    </row>
    <row r="102" spans="1:2" ht="13.5" thickBot="1">
      <c r="A102" s="52">
        <v>99</v>
      </c>
      <c r="B102" s="59" t="s">
        <v>103</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vt:i4>
      </vt:variant>
    </vt:vector>
  </HeadingPairs>
  <TitlesOfParts>
    <vt:vector size="22" baseType="lpstr">
      <vt:lpstr>はじめにお読みください</vt:lpstr>
      <vt:lpstr>様式１０号</vt:lpstr>
      <vt:lpstr>様式１１号</vt:lpstr>
      <vt:lpstr>別紙１</vt:lpstr>
      <vt:lpstr>別紙２－１</vt:lpstr>
      <vt:lpstr>別紙２－２</vt:lpstr>
      <vt:lpstr>別紙４</vt:lpstr>
      <vt:lpstr>排出係数</vt:lpstr>
      <vt:lpstr>産業分類表</vt:lpstr>
      <vt:lpstr>プルダウン</vt:lpstr>
      <vt:lpstr>産業分類表!Print_Area</vt:lpstr>
      <vt:lpstr>別紙１!Print_Area</vt:lpstr>
      <vt:lpstr>'別紙２－１'!Print_Area</vt:lpstr>
      <vt:lpstr>'別紙２－２'!Print_Area</vt:lpstr>
      <vt:lpstr>様式１０号!Print_Area</vt:lpstr>
      <vt:lpstr>様式１１号!Print_Area</vt:lpstr>
      <vt:lpstr>別紙１!Print_Titles</vt:lpstr>
      <vt:lpstr>'別紙２－１'!Print_Titles</vt:lpstr>
      <vt:lpstr>西暦和暦</vt:lpstr>
      <vt:lpstr>排出係数表ＣＯ２</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2025-01-27T04:13:55Z</cp:lastPrinted>
  <dcterms:created xsi:type="dcterms:W3CDTF">2005-04-06T04:47:46Z</dcterms:created>
  <dcterms:modified xsi:type="dcterms:W3CDTF">2026-01-16T04:26:45Z</dcterms:modified>
</cp:coreProperties>
</file>